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19"/>
  </bookViews>
  <sheets>
    <sheet name="92" sheetId="1" r:id="rId1"/>
    <sheet name="93" sheetId="2" r:id="rId2"/>
    <sheet name="94" sheetId="3" r:id="rId3"/>
    <sheet name="95" sheetId="4" r:id="rId4"/>
    <sheet name="96" sheetId="5" r:id="rId5"/>
    <sheet name="97" sheetId="6" r:id="rId6"/>
    <sheet name="98" sheetId="7" r:id="rId7"/>
    <sheet name="99" sheetId="8" r:id="rId8"/>
    <sheet name="100" sheetId="9" r:id="rId9"/>
    <sheet name="101" sheetId="10" r:id="rId10"/>
    <sheet name="102" sheetId="11" r:id="rId11"/>
    <sheet name="103" sheetId="12" r:id="rId12"/>
    <sheet name="104" sheetId="13" r:id="rId13"/>
    <sheet name="105" sheetId="14" r:id="rId14"/>
    <sheet name="106" sheetId="15" r:id="rId15"/>
    <sheet name="107" sheetId="16" r:id="rId16"/>
    <sheet name="108" sheetId="17" r:id="rId17"/>
    <sheet name="109" sheetId="18" r:id="rId18"/>
    <sheet name="110" sheetId="19" r:id="rId19"/>
    <sheet name="111" sheetId="20" r:id="rId20"/>
  </sheets>
  <definedNames/>
  <calcPr fullCalcOnLoad="1" fullPrecision="0"/>
</workbook>
</file>

<file path=xl/sharedStrings.xml><?xml version="1.0" encoding="utf-8"?>
<sst xmlns="http://schemas.openxmlformats.org/spreadsheetml/2006/main" count="856" uniqueCount="166">
  <si>
    <t>學群</t>
  </si>
  <si>
    <t>項目</t>
  </si>
  <si>
    <t>系所</t>
  </si>
  <si>
    <t>比例</t>
  </si>
  <si>
    <t>(%)</t>
  </si>
  <si>
    <t>中文</t>
  </si>
  <si>
    <t>圖書</t>
  </si>
  <si>
    <t>西文</t>
  </si>
  <si>
    <t>期刊</t>
  </si>
  <si>
    <t>合計</t>
  </si>
  <si>
    <t>商業</t>
  </si>
  <si>
    <t>管理學群</t>
  </si>
  <si>
    <t>國貿</t>
  </si>
  <si>
    <t>財金</t>
  </si>
  <si>
    <t>財稅</t>
  </si>
  <si>
    <t>金保</t>
  </si>
  <si>
    <t>會計</t>
  </si>
  <si>
    <t>資管</t>
  </si>
  <si>
    <t>行銷</t>
  </si>
  <si>
    <t>企管</t>
  </si>
  <si>
    <t>中小所</t>
  </si>
  <si>
    <t>設計學群</t>
  </si>
  <si>
    <t>視傳</t>
  </si>
  <si>
    <t>公關</t>
  </si>
  <si>
    <t>生活應用學群</t>
  </si>
  <si>
    <t>餐旅</t>
  </si>
  <si>
    <t>應外</t>
  </si>
  <si>
    <t>美造</t>
  </si>
  <si>
    <t>幼保</t>
  </si>
  <si>
    <t>應用科技學群</t>
  </si>
  <si>
    <t>生技</t>
  </si>
  <si>
    <t>商管</t>
  </si>
  <si>
    <t>環管</t>
  </si>
  <si>
    <t>環管所</t>
  </si>
  <si>
    <t>其他</t>
  </si>
  <si>
    <t>通識</t>
  </si>
  <si>
    <t>圖書館</t>
  </si>
  <si>
    <r>
      <t>備註一：分配比例根據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學年第一次圖書委員會決議通過，原則如下：</t>
    </r>
  </si>
  <si>
    <r>
      <t xml:space="preserve">       1.</t>
    </r>
    <r>
      <rPr>
        <sz val="9"/>
        <rFont val="新細明體"/>
        <family val="1"/>
      </rPr>
      <t>大學群（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個系含以上）每系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﹪；小學群（不足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個學系）每系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﹪。</t>
    </r>
  </si>
  <si>
    <r>
      <t xml:space="preserve">       2.</t>
    </r>
    <r>
      <rPr>
        <sz val="9"/>
        <rFont val="新細明體"/>
        <family val="1"/>
      </rPr>
      <t>研究所及新設系所每系增加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﹪。</t>
    </r>
  </si>
  <si>
    <t>種數</t>
  </si>
  <si>
    <t>册數</t>
  </si>
  <si>
    <t>1,572,200,</t>
  </si>
  <si>
    <t>册數</t>
  </si>
  <si>
    <t>商設</t>
  </si>
  <si>
    <t>中文書比例</t>
  </si>
  <si>
    <t>中文期刊</t>
  </si>
  <si>
    <r>
      <t>比例</t>
    </r>
    <r>
      <rPr>
        <sz val="9"/>
        <rFont val="Times New Roman"/>
        <family val="1"/>
      </rPr>
      <t>(%)</t>
    </r>
  </si>
  <si>
    <t>外文期刊</t>
  </si>
  <si>
    <t>商設</t>
  </si>
  <si>
    <t>商設</t>
  </si>
  <si>
    <t>學群</t>
  </si>
  <si>
    <t>商業管理學群</t>
  </si>
  <si>
    <r>
      <t xml:space="preserve">                                        97</t>
    </r>
    <r>
      <rPr>
        <sz val="18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 xml:space="preserve">新台幣元    </t>
    </r>
  </si>
  <si>
    <t>中文圖書</t>
  </si>
  <si>
    <t>電子書</t>
  </si>
  <si>
    <t>西文圖書</t>
  </si>
  <si>
    <t>中文期刊</t>
  </si>
  <si>
    <t>西文期刊</t>
  </si>
  <si>
    <t>中文資料庫</t>
  </si>
  <si>
    <t>西文資料庫</t>
  </si>
  <si>
    <t>多媒體</t>
  </si>
  <si>
    <t>商業管理學群</t>
  </si>
  <si>
    <t>行銷</t>
  </si>
  <si>
    <t>金融</t>
  </si>
  <si>
    <t>設計學群</t>
  </si>
  <si>
    <t>生活應用學群</t>
  </si>
  <si>
    <t>應用科技學群</t>
  </si>
  <si>
    <r>
      <t>備註一：分配比例根據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學年第二次圖書委員會決議通過，原則如下：</t>
    </r>
  </si>
  <si>
    <r>
      <t xml:space="preserve">       1.</t>
    </r>
    <r>
      <rPr>
        <sz val="12"/>
        <rFont val="新細明體"/>
        <family val="1"/>
      </rPr>
      <t>大學群（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個系含以上）每系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﹪；小學群（不足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 xml:space="preserve">個學系）、合併後的科系或科系師生量居各系
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之冠者，每系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﹪。</t>
    </r>
  </si>
  <si>
    <r>
      <t xml:space="preserve">       2.</t>
    </r>
    <r>
      <rPr>
        <sz val="12"/>
        <rFont val="新細明體"/>
        <family val="1"/>
      </rPr>
      <t>研究所及新設系所每系增加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﹪。</t>
    </r>
  </si>
  <si>
    <r>
      <t>備註二：系統採購與電腦設備，由圖書館統一採購預算共</t>
    </r>
    <r>
      <rPr>
        <sz val="12"/>
        <rFont val="新細明體"/>
        <family val="1"/>
      </rPr>
      <t>610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626</t>
    </r>
    <r>
      <rPr>
        <sz val="12"/>
        <rFont val="新細明體"/>
        <family val="1"/>
      </rPr>
      <t>元。</t>
    </r>
  </si>
  <si>
    <t>財金</t>
  </si>
  <si>
    <r>
      <t>備註一：分配比例根據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學年第一次圖書委員會決議通過，原則如下：</t>
    </r>
  </si>
  <si>
    <r>
      <t xml:space="preserve">       1.</t>
    </r>
    <r>
      <rPr>
        <sz val="9"/>
        <rFont val="新細明體"/>
        <family val="1"/>
      </rPr>
      <t>大學群（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個系含以上）每系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﹪；小學群（不足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個學系）每系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﹪；合併後科系為</t>
    </r>
    <r>
      <rPr>
        <sz val="9"/>
        <rFont val="Times New Roman"/>
        <family val="1"/>
      </rPr>
      <t>5%</t>
    </r>
    <r>
      <rPr>
        <sz val="9"/>
        <rFont val="新細明體"/>
        <family val="1"/>
      </rPr>
      <t>。</t>
    </r>
  </si>
  <si>
    <t>備註二：系統採購與電腦設備，由圖書館統一採購。</t>
  </si>
  <si>
    <t>7.多媒體：3%。</t>
  </si>
  <si>
    <t>3.中文期刊8%。</t>
  </si>
  <si>
    <t>4.西文期刊22%。</t>
  </si>
  <si>
    <t>5.中文資料庫8%。</t>
  </si>
  <si>
    <t>6.西文資料庫22%。</t>
  </si>
  <si>
    <r>
      <t>備註一：分配比例根據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學年第一次圖書委員會決議通過，原則如下：</t>
    </r>
  </si>
  <si>
    <t>1.中文圖書25%。</t>
  </si>
  <si>
    <t>2.西文圖書12%。</t>
  </si>
  <si>
    <t>備註二：多媒體由於金額較小，故僅由圖書館依據讀者所推薦統一採購。</t>
  </si>
  <si>
    <r>
      <t xml:space="preserve">                          96</t>
    </r>
    <r>
      <rPr>
        <sz val="18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</si>
  <si>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95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</si>
  <si>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94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</si>
  <si>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93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</si>
  <si>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92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</si>
  <si>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備註二：系統採購與電腦設備，由圖書館統一採購預算共731,764</t>
    </r>
    <r>
      <rPr>
        <sz val="12"/>
        <rFont val="新細明體"/>
        <family val="1"/>
      </rPr>
      <t>元。</t>
    </r>
  </si>
  <si>
    <t>學院</t>
  </si>
  <si>
    <t>管理學院</t>
  </si>
  <si>
    <t>商管</t>
  </si>
  <si>
    <r>
      <t xml:space="preserve">       1.</t>
    </r>
    <r>
      <rPr>
        <sz val="12"/>
        <rFont val="新細明體"/>
        <family val="1"/>
      </rPr>
      <t>大學院（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個系含以上）每系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﹪；小學院（不足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個學系）、合併後的科系或科系師生量居各系之冠者，每系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﹪。</t>
    </r>
  </si>
  <si>
    <t>※99年度之中、西文期刊以98年度之教育部獎補助款經費經費進行採購，故不列入99年度預算分配。
※另配合訪視委員建議，自100年度開始，以當年度經費採購當年度刊物，故100年度之中西文期刊經費編列於100年度預算當中。</t>
  </si>
  <si>
    <r>
      <t xml:space="preserve">                                        99</t>
    </r>
    <r>
      <rPr>
        <b/>
        <sz val="18"/>
        <rFont val="新細明體"/>
        <family val="1"/>
      </rPr>
      <t>學年度圖書經費分配一覽表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</si>
  <si>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民生學院</t>
  </si>
  <si>
    <t>設計學院</t>
  </si>
  <si>
    <t>觀餐</t>
  </si>
  <si>
    <r>
      <t xml:space="preserve">                                        98</t>
    </r>
    <r>
      <rPr>
        <sz val="18"/>
        <rFont val="新細明體"/>
        <family val="1"/>
      </rPr>
      <t>學年度圖書經費分配一覽表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 xml:space="preserve">新台幣元    </t>
    </r>
  </si>
  <si>
    <r>
      <t xml:space="preserve">                                      100</t>
    </r>
    <r>
      <rPr>
        <b/>
        <sz val="18"/>
        <rFont val="新細明體"/>
        <family val="1"/>
      </rPr>
      <t>學年度圖書經費分配一覽表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</si>
  <si>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※100學年度中西文圖書、資料庫、多媒體、電子書經費由101年度教育部獎勵補助經費編列支應；中西文期刊由100學年度校內經費支應，因100年度西文期刊核銷登帳時程，不納入100學年度經費核算。</t>
  </si>
  <si>
    <t>民生學院</t>
  </si>
  <si>
    <r>
      <t xml:space="preserve">                                      101</t>
    </r>
    <r>
      <rPr>
        <b/>
        <sz val="18"/>
        <rFont val="新細明體"/>
        <family val="1"/>
      </rPr>
      <t>學年度圖書經費分配一覽表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</si>
  <si>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企管(含中企所)</t>
  </si>
  <si>
    <t>環管(所)</t>
  </si>
  <si>
    <t>生技(所)</t>
  </si>
  <si>
    <t>電商</t>
  </si>
  <si>
    <t>備註：※101年度西文期刊核銷登帳時程，不納入101學年度經費核算。</t>
  </si>
  <si>
    <t>廚藝系</t>
  </si>
  <si>
    <t>公管所</t>
  </si>
  <si>
    <t>學院</t>
  </si>
  <si>
    <t>中文圖書</t>
  </si>
  <si>
    <t>電子書</t>
  </si>
  <si>
    <t>西文圖書</t>
  </si>
  <si>
    <t>中文期刊</t>
  </si>
  <si>
    <t>西文期刊</t>
  </si>
  <si>
    <t>中文資料庫</t>
  </si>
  <si>
    <t>西文資料庫</t>
  </si>
  <si>
    <t>多媒體</t>
  </si>
  <si>
    <t>公共事務管理研究所</t>
  </si>
  <si>
    <t>行銷管理系</t>
  </si>
  <si>
    <t>財務金融系</t>
  </si>
  <si>
    <t>資訊管理系</t>
  </si>
  <si>
    <t>企業管理系(含中企所)</t>
  </si>
  <si>
    <t>視覺傳達設計系(含視傳所)</t>
  </si>
  <si>
    <t>多媒體動畫設計系</t>
  </si>
  <si>
    <t>美容造型設計系</t>
  </si>
  <si>
    <t>創意商品設計</t>
  </si>
  <si>
    <t>創意公共傳播設計</t>
  </si>
  <si>
    <t>觀光與餐飲旅館系</t>
  </si>
  <si>
    <t>觀光與生態旅遊系(含環管所)</t>
  </si>
  <si>
    <t>應用外語系</t>
  </si>
  <si>
    <t>餐飲廚藝系</t>
  </si>
  <si>
    <t>生物技術系(含生技所)</t>
  </si>
  <si>
    <t>幼兒保育系</t>
  </si>
  <si>
    <t>體育教學研究中心</t>
  </si>
  <si>
    <t>管理學院</t>
  </si>
  <si>
    <t>設計學院</t>
  </si>
  <si>
    <t>休閒學院</t>
  </si>
  <si>
    <t>健康學院</t>
  </si>
  <si>
    <r>
      <t xml:space="preserve">                                      102學年度圖書經費分配一覽表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</si>
  <si>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備註：※圖書資源經費包括教育部獎勵補助款以及校內經費。
            ※圖書資源經費核算已登帳核銷日期為準。</t>
  </si>
  <si>
    <r>
      <t xml:space="preserve">                                      103學年度圖書經費分配一覽表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</si>
  <si>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r>
      <t xml:space="preserve">                                      104學年度圖書經費分配一覽表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</si>
  <si>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觀光學院</t>
  </si>
  <si>
    <t>備註：※圖書資源經費包括教育部獎勵補助款以及校內經費。
            ※圖書資源經費核算以登帳核銷日期為準。</t>
  </si>
  <si>
    <r>
      <t xml:space="preserve">                                      105學年度圖書經費分配一覽表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</si>
  <si>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電子書</t>
  </si>
  <si>
    <t>報紙</t>
  </si>
  <si>
    <t>運動保健防護系</t>
  </si>
  <si>
    <t>備註：
※圖書資源經費包括教育部獎勵補助款以及校內經費。
※圖書資源經費核算以登帳核銷日期為準。
※105學年度(2017年)教育部獎補助款採購一套西文資料庫預算金額400,000元，依照登帳核銷期程，列為106學年度經費。</t>
  </si>
  <si>
    <r>
      <t xml:space="preserve">                                      106學年度圖書經費分配一覽表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</si>
  <si>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備註：
※圖書資源經費包括教育部獎勵補助款以及校內經費。
※圖書資源經費核算以登帳核銷日期為準。</t>
  </si>
  <si>
    <r>
      <t xml:space="preserve">                                      107學年度圖書經費分配一覽表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</si>
  <si>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東南亞經貿與數位金融管理學士學位學程</t>
  </si>
  <si>
    <r>
      <t xml:space="preserve">                                      108學年度圖書經費分配一覽表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</si>
  <si>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r>
      <t xml:space="preserve">                                      109學年度圖書經費分配一覽表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</si>
  <si>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時尚造型設計系</t>
  </si>
  <si>
    <t>數位媒體與產品設計系</t>
  </si>
  <si>
    <r>
      <t xml:space="preserve">                                      110學年度圖書經費分配一覽表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</si>
  <si>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觀光暨健康學院</t>
  </si>
  <si>
    <t>共用性資源</t>
  </si>
  <si>
    <t>備註：
※圖書資源經費包括教育部獎勵補助款以及校內經費。
※圖書資源經費核算以登帳核銷日期為準。
※更新日期：2022/10/17</t>
  </si>
  <si>
    <r>
      <t xml:space="preserve">                                      111學年度圖書經費分配一覽表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</si>
</sst>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.0%"/>
    <numFmt numFmtId="182" formatCode="&quot;$&quot;#,##0"/>
    <numFmt numFmtId="183" formatCode="&quot;$&quot;#,##0_);[Red]\(&quot;$&quot;#,##0\)"/>
    <numFmt numFmtId="184" formatCode="#,##0_);[Red]\(#,##0\)"/>
    <numFmt numFmtId="185" formatCode="[$-404]AM/PM\ hh:mm:ss"/>
    <numFmt numFmtId="186" formatCode="0.00_);[Red]\(0.00\)"/>
    <numFmt numFmtId="187" formatCode="0.0_);[Red]\(0.0\)"/>
    <numFmt numFmtId="188" formatCode="0_);[Red]\(0\)"/>
    <numFmt numFmtId="189" formatCode="_-* #,##0.0_-;\-* #,##0.0_-;_-* &quot;-&quot;??_-;_-@_-"/>
    <numFmt numFmtId="190" formatCode="_-* #,##0_-;\-* #,##0_-;_-* &quot;-&quot;??_-;_-@_-"/>
  </numFmts>
  <fonts count="67">
    <font>
      <sz val="12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1"/>
      <name val="新細明體"/>
      <family val="1"/>
    </font>
    <font>
      <b/>
      <sz val="18"/>
      <name val="Times New Roman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b/>
      <sz val="18"/>
      <name val="微軟正黑體"/>
      <family val="2"/>
    </font>
    <font>
      <b/>
      <sz val="9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微軟正黑體"/>
      <family val="2"/>
    </font>
    <font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  <font>
      <sz val="12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wrapText="1"/>
    </xf>
    <xf numFmtId="180" fontId="0" fillId="0" borderId="14" xfId="0" applyNumberFormat="1" applyBorder="1" applyAlignment="1">
      <alignment vertical="center"/>
    </xf>
    <xf numFmtId="0" fontId="3" fillId="0" borderId="15" xfId="0" applyFont="1" applyBorder="1" applyAlignment="1">
      <alignment vertical="top" wrapText="1"/>
    </xf>
    <xf numFmtId="181" fontId="2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top" wrapText="1"/>
    </xf>
    <xf numFmtId="0" fontId="11" fillId="0" borderId="10" xfId="0" applyFont="1" applyBorder="1" applyAlignment="1">
      <alignment horizontal="distributed" vertical="top" wrapText="1"/>
    </xf>
    <xf numFmtId="0" fontId="11" fillId="33" borderId="10" xfId="0" applyFont="1" applyFill="1" applyBorder="1" applyAlignment="1">
      <alignment horizontal="distributed" vertical="top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82" fontId="11" fillId="0" borderId="11" xfId="0" applyNumberFormat="1" applyFont="1" applyBorder="1" applyAlignment="1">
      <alignment vertical="top" wrapText="1"/>
    </xf>
    <xf numFmtId="182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183" fontId="12" fillId="0" borderId="11" xfId="0" applyNumberFormat="1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2" fontId="11" fillId="0" borderId="13" xfId="0" applyNumberFormat="1" applyFont="1" applyBorder="1" applyAlignment="1">
      <alignment horizontal="distributed" vertical="top" wrapText="1"/>
    </xf>
    <xf numFmtId="0" fontId="3" fillId="33" borderId="10" xfId="0" applyFont="1" applyFill="1" applyBorder="1" applyAlignment="1">
      <alignment horizontal="distributed" vertical="top" wrapText="1"/>
    </xf>
    <xf numFmtId="182" fontId="3" fillId="0" borderId="11" xfId="0" applyNumberFormat="1" applyFont="1" applyBorder="1" applyAlignment="1">
      <alignment vertical="top" wrapText="1"/>
    </xf>
    <xf numFmtId="183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3"/>
    </xf>
    <xf numFmtId="182" fontId="3" fillId="0" borderId="13" xfId="0" applyNumberFormat="1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84" fontId="4" fillId="0" borderId="11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2" fontId="15" fillId="0" borderId="11" xfId="0" applyNumberFormat="1" applyFont="1" applyBorder="1" applyAlignment="1">
      <alignment vertical="top" wrapText="1"/>
    </xf>
    <xf numFmtId="182" fontId="15" fillId="0" borderId="11" xfId="0" applyNumberFormat="1" applyFont="1" applyBorder="1" applyAlignment="1">
      <alignment horizontal="center" vertical="top" wrapText="1"/>
    </xf>
    <xf numFmtId="182" fontId="15" fillId="0" borderId="13" xfId="0" applyNumberFormat="1" applyFont="1" applyBorder="1" applyAlignment="1">
      <alignment horizontal="distributed" vertical="top" wrapText="1"/>
    </xf>
    <xf numFmtId="0" fontId="11" fillId="34" borderId="15" xfId="0" applyFont="1" applyFill="1" applyBorder="1" applyAlignment="1">
      <alignment horizontal="distributed" vertical="top" wrapText="1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distributed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2" fontId="21" fillId="0" borderId="11" xfId="0" applyNumberFormat="1" applyFont="1" applyBorder="1" applyAlignment="1">
      <alignment vertical="top" wrapText="1"/>
    </xf>
    <xf numFmtId="182" fontId="21" fillId="0" borderId="11" xfId="0" applyNumberFormat="1" applyFont="1" applyBorder="1" applyAlignment="1">
      <alignment horizontal="center" vertical="top" wrapText="1"/>
    </xf>
    <xf numFmtId="182" fontId="21" fillId="0" borderId="13" xfId="0" applyNumberFormat="1" applyFont="1" applyBorder="1" applyAlignment="1">
      <alignment horizontal="distributed" vertical="top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distributed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distributed" vertical="top" wrapText="1"/>
    </xf>
    <xf numFmtId="0" fontId="0" fillId="0" borderId="11" xfId="0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14" xfId="0" applyFont="1" applyBorder="1" applyAlignment="1">
      <alignment horizontal="distributed" vertical="center" wrapText="1"/>
    </xf>
    <xf numFmtId="182" fontId="25" fillId="0" borderId="0" xfId="0" applyNumberFormat="1" applyFont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9" fontId="26" fillId="7" borderId="11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9" fontId="26" fillId="6" borderId="11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9" fontId="26" fillId="4" borderId="11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9" fontId="26" fillId="3" borderId="14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/>
    </xf>
    <xf numFmtId="9" fontId="26" fillId="35" borderId="11" xfId="0" applyNumberFormat="1" applyFont="1" applyFill="1" applyBorder="1" applyAlignment="1">
      <alignment horizontal="center" vertical="center" wrapText="1"/>
    </xf>
    <xf numFmtId="9" fontId="26" fillId="34" borderId="11" xfId="0" applyNumberFormat="1" applyFont="1" applyFill="1" applyBorder="1" applyAlignment="1">
      <alignment horizontal="center" vertical="center" wrapText="1"/>
    </xf>
    <xf numFmtId="183" fontId="25" fillId="34" borderId="11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distributed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distributed" vertical="center" wrapText="1"/>
    </xf>
    <xf numFmtId="0" fontId="26" fillId="0" borderId="14" xfId="0" applyFont="1" applyBorder="1" applyAlignment="1">
      <alignment horizontal="distributed" vertical="center"/>
    </xf>
    <xf numFmtId="0" fontId="28" fillId="0" borderId="14" xfId="0" applyFont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190" fontId="65" fillId="0" borderId="11" xfId="33" applyNumberFormat="1" applyFont="1" applyBorder="1" applyAlignment="1">
      <alignment vertical="center" wrapText="1"/>
    </xf>
    <xf numFmtId="190" fontId="65" fillId="0" borderId="11" xfId="33" applyNumberFormat="1" applyFont="1" applyBorder="1" applyAlignment="1">
      <alignment horizontal="center" vertical="center" wrapText="1"/>
    </xf>
    <xf numFmtId="190" fontId="65" fillId="0" borderId="13" xfId="33" applyNumberFormat="1" applyFont="1" applyBorder="1" applyAlignment="1">
      <alignment horizontal="distributed" vertical="center" wrapText="1"/>
    </xf>
    <xf numFmtId="190" fontId="25" fillId="7" borderId="11" xfId="33" applyNumberFormat="1" applyFont="1" applyFill="1" applyBorder="1" applyAlignment="1">
      <alignment horizontal="center" vertical="center" wrapText="1"/>
    </xf>
    <xf numFmtId="190" fontId="25" fillId="6" borderId="11" xfId="33" applyNumberFormat="1" applyFont="1" applyFill="1" applyBorder="1" applyAlignment="1">
      <alignment horizontal="center" vertical="center" wrapText="1"/>
    </xf>
    <xf numFmtId="190" fontId="25" fillId="4" borderId="11" xfId="33" applyNumberFormat="1" applyFont="1" applyFill="1" applyBorder="1" applyAlignment="1">
      <alignment horizontal="center" vertical="center" wrapText="1"/>
    </xf>
    <xf numFmtId="190" fontId="25" fillId="3" borderId="14" xfId="33" applyNumberFormat="1" applyFont="1" applyFill="1" applyBorder="1" applyAlignment="1">
      <alignment horizontal="center" vertical="center" wrapText="1"/>
    </xf>
    <xf numFmtId="190" fontId="25" fillId="35" borderId="11" xfId="33" applyNumberFormat="1" applyFont="1" applyFill="1" applyBorder="1" applyAlignment="1">
      <alignment horizontal="center" vertical="center" wrapText="1"/>
    </xf>
    <xf numFmtId="190" fontId="25" fillId="0" borderId="0" xfId="0" applyNumberFormat="1" applyFont="1" applyAlignment="1">
      <alignment vertical="center"/>
    </xf>
    <xf numFmtId="183" fontId="25" fillId="0" borderId="0" xfId="0" applyNumberFormat="1" applyFont="1" applyAlignment="1">
      <alignment vertical="center"/>
    </xf>
    <xf numFmtId="183" fontId="25" fillId="34" borderId="11" xfId="0" applyNumberFormat="1" applyFont="1" applyFill="1" applyBorder="1" applyAlignment="1">
      <alignment horizontal="right" vertical="center" wrapText="1"/>
    </xf>
    <xf numFmtId="190" fontId="65" fillId="0" borderId="11" xfId="33" applyNumberFormat="1" applyFont="1" applyBorder="1" applyAlignment="1">
      <alignment horizontal="right" vertical="center" wrapText="1"/>
    </xf>
    <xf numFmtId="190" fontId="65" fillId="0" borderId="13" xfId="33" applyNumberFormat="1" applyFont="1" applyBorder="1" applyAlignment="1">
      <alignment horizontal="right" vertical="center" wrapText="1"/>
    </xf>
    <xf numFmtId="0" fontId="25" fillId="4" borderId="14" xfId="0" applyFont="1" applyFill="1" applyBorder="1" applyAlignment="1">
      <alignment horizontal="center" vertical="center" wrapText="1"/>
    </xf>
    <xf numFmtId="9" fontId="26" fillId="4" borderId="14" xfId="0" applyNumberFormat="1" applyFont="1" applyFill="1" applyBorder="1" applyAlignment="1">
      <alignment horizontal="center" vertical="center" wrapText="1"/>
    </xf>
    <xf numFmtId="190" fontId="25" fillId="4" borderId="14" xfId="33" applyNumberFormat="1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/>
    </xf>
    <xf numFmtId="0" fontId="66" fillId="3" borderId="14" xfId="0" applyFont="1" applyFill="1" applyBorder="1" applyAlignment="1">
      <alignment horizontal="center" vertical="center" wrapText="1"/>
    </xf>
    <xf numFmtId="190" fontId="65" fillId="3" borderId="11" xfId="33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3" fillId="0" borderId="13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distributed" vertical="top" wrapText="1"/>
    </xf>
    <xf numFmtId="0" fontId="3" fillId="0" borderId="13" xfId="0" applyFont="1" applyBorder="1" applyAlignment="1">
      <alignment horizontal="distributed" vertical="top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vertical="center" textRotation="255" wrapText="1"/>
    </xf>
    <xf numFmtId="0" fontId="11" fillId="0" borderId="12" xfId="0" applyFont="1" applyBorder="1" applyAlignment="1">
      <alignment vertical="center" textRotation="255" wrapText="1"/>
    </xf>
    <xf numFmtId="0" fontId="11" fillId="0" borderId="13" xfId="0" applyFont="1" applyBorder="1" applyAlignment="1">
      <alignment vertical="center" textRotation="255" wrapText="1"/>
    </xf>
    <xf numFmtId="0" fontId="11" fillId="0" borderId="15" xfId="0" applyFont="1" applyBorder="1" applyAlignment="1">
      <alignment horizontal="distributed" vertical="top" wrapText="1"/>
    </xf>
    <xf numFmtId="0" fontId="11" fillId="0" borderId="13" xfId="0" applyFont="1" applyBorder="1" applyAlignment="1">
      <alignment horizontal="distributed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vertical="center" textRotation="255" wrapText="1"/>
    </xf>
    <xf numFmtId="0" fontId="0" fillId="0" borderId="12" xfId="0" applyFont="1" applyBorder="1" applyAlignment="1">
      <alignment vertical="center" textRotation="255" wrapText="1"/>
    </xf>
    <xf numFmtId="0" fontId="0" fillId="0" borderId="13" xfId="0" applyFont="1" applyBorder="1" applyAlignment="1">
      <alignment vertical="center" textRotation="255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textRotation="255" wrapText="1"/>
    </xf>
    <xf numFmtId="0" fontId="28" fillId="4" borderId="12" xfId="0" applyFont="1" applyFill="1" applyBorder="1" applyAlignment="1">
      <alignment horizontal="center" vertical="center" textRotation="255" wrapText="1"/>
    </xf>
    <xf numFmtId="0" fontId="28" fillId="7" borderId="15" xfId="0" applyFont="1" applyFill="1" applyBorder="1" applyAlignment="1">
      <alignment horizontal="center" vertical="center" textRotation="255" wrapText="1"/>
    </xf>
    <xf numFmtId="0" fontId="28" fillId="7" borderId="12" xfId="0" applyFont="1" applyFill="1" applyBorder="1" applyAlignment="1">
      <alignment horizontal="center" vertical="center" textRotation="255" wrapText="1"/>
    </xf>
    <xf numFmtId="0" fontId="28" fillId="7" borderId="13" xfId="0" applyFont="1" applyFill="1" applyBorder="1" applyAlignment="1">
      <alignment horizontal="center" vertical="center" textRotation="255" wrapText="1"/>
    </xf>
    <xf numFmtId="0" fontId="28" fillId="6" borderId="15" xfId="0" applyFont="1" applyFill="1" applyBorder="1" applyAlignment="1">
      <alignment horizontal="center" vertical="center" textRotation="255" wrapText="1"/>
    </xf>
    <xf numFmtId="0" fontId="28" fillId="6" borderId="12" xfId="0" applyFont="1" applyFill="1" applyBorder="1" applyAlignment="1">
      <alignment horizontal="center" vertical="center" textRotation="255" wrapText="1"/>
    </xf>
    <xf numFmtId="0" fontId="28" fillId="6" borderId="13" xfId="0" applyFont="1" applyFill="1" applyBorder="1" applyAlignment="1">
      <alignment horizontal="center" vertical="center" textRotation="255" wrapText="1"/>
    </xf>
    <xf numFmtId="0" fontId="28" fillId="3" borderId="14" xfId="0" applyFont="1" applyFill="1" applyBorder="1" applyAlignment="1">
      <alignment horizontal="center" vertical="center" textRotation="255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0" fontId="28" fillId="4" borderId="13" xfId="0" applyFont="1" applyFill="1" applyBorder="1" applyAlignment="1">
      <alignment horizontal="center" vertical="center" textRotation="255" wrapText="1"/>
    </xf>
    <xf numFmtId="0" fontId="25" fillId="8" borderId="18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2" sqref="D2"/>
    </sheetView>
  </sheetViews>
  <sheetFormatPr defaultColWidth="9.00390625" defaultRowHeight="16.5"/>
  <sheetData>
    <row r="1" spans="1:11" ht="24" thickBot="1">
      <c r="A1" s="123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6.5">
      <c r="A2" s="120" t="s">
        <v>0</v>
      </c>
      <c r="B2" s="2" t="s">
        <v>1</v>
      </c>
      <c r="C2" s="2" t="s">
        <v>3</v>
      </c>
      <c r="D2" s="2" t="s">
        <v>5</v>
      </c>
      <c r="E2" s="125" t="s">
        <v>41</v>
      </c>
      <c r="F2" s="2" t="s">
        <v>7</v>
      </c>
      <c r="G2" s="125" t="s">
        <v>41</v>
      </c>
      <c r="H2" s="2" t="s">
        <v>5</v>
      </c>
      <c r="I2" s="125" t="s">
        <v>40</v>
      </c>
      <c r="J2" s="2" t="s">
        <v>7</v>
      </c>
      <c r="K2" s="125" t="s">
        <v>40</v>
      </c>
    </row>
    <row r="3" spans="1:11" ht="17.25" thickBot="1">
      <c r="A3" s="122"/>
      <c r="B3" s="3" t="s">
        <v>2</v>
      </c>
      <c r="C3" s="4" t="s">
        <v>4</v>
      </c>
      <c r="D3" s="3" t="s">
        <v>6</v>
      </c>
      <c r="E3" s="126"/>
      <c r="F3" s="3" t="s">
        <v>6</v>
      </c>
      <c r="G3" s="126"/>
      <c r="H3" s="3" t="s">
        <v>8</v>
      </c>
      <c r="I3" s="126"/>
      <c r="J3" s="3" t="s">
        <v>8</v>
      </c>
      <c r="K3" s="126"/>
    </row>
    <row r="4" spans="1:11" ht="17.25" thickBot="1">
      <c r="A4" s="5" t="s">
        <v>10</v>
      </c>
      <c r="B4" s="8" t="s">
        <v>12</v>
      </c>
      <c r="C4" s="9">
        <v>0.03</v>
      </c>
      <c r="D4" s="10">
        <v>11880</v>
      </c>
      <c r="E4" s="16">
        <f>1200*C4</f>
        <v>36</v>
      </c>
      <c r="F4" s="10">
        <v>17700</v>
      </c>
      <c r="G4" s="16">
        <f>500*C4</f>
        <v>15</v>
      </c>
      <c r="H4" s="10">
        <v>11700</v>
      </c>
      <c r="I4" s="16">
        <f>285*C4</f>
        <v>9</v>
      </c>
      <c r="J4" s="10">
        <v>9420</v>
      </c>
      <c r="K4" s="16">
        <v>1</v>
      </c>
    </row>
    <row r="5" spans="1:11" ht="17.25" thickBot="1">
      <c r="A5" s="5" t="s">
        <v>11</v>
      </c>
      <c r="B5" s="8" t="s">
        <v>13</v>
      </c>
      <c r="C5" s="9">
        <v>0.03</v>
      </c>
      <c r="D5" s="10">
        <v>11880</v>
      </c>
      <c r="E5" s="16">
        <f aca="true" t="shared" si="0" ref="E5:E24">1200*C5</f>
        <v>36</v>
      </c>
      <c r="F5" s="10">
        <v>17700</v>
      </c>
      <c r="G5" s="16">
        <f aca="true" t="shared" si="1" ref="G5:G24">500*C5</f>
        <v>15</v>
      </c>
      <c r="H5" s="10">
        <v>11700</v>
      </c>
      <c r="I5" s="16">
        <f aca="true" t="shared" si="2" ref="I5:I24">285*C5</f>
        <v>9</v>
      </c>
      <c r="J5" s="10">
        <v>9420</v>
      </c>
      <c r="K5" s="16">
        <v>1</v>
      </c>
    </row>
    <row r="6" spans="1:11" ht="17.25" thickBot="1">
      <c r="A6" s="6"/>
      <c r="B6" s="8" t="s">
        <v>14</v>
      </c>
      <c r="C6" s="9">
        <v>0.03</v>
      </c>
      <c r="D6" s="10">
        <v>11880</v>
      </c>
      <c r="E6" s="16">
        <f t="shared" si="0"/>
        <v>36</v>
      </c>
      <c r="F6" s="10">
        <v>17700</v>
      </c>
      <c r="G6" s="16">
        <f t="shared" si="1"/>
        <v>15</v>
      </c>
      <c r="H6" s="10">
        <v>11700</v>
      </c>
      <c r="I6" s="16">
        <f t="shared" si="2"/>
        <v>9</v>
      </c>
      <c r="J6" s="10">
        <v>9420</v>
      </c>
      <c r="K6" s="16">
        <v>1</v>
      </c>
    </row>
    <row r="7" spans="1:11" ht="17.25" thickBot="1">
      <c r="A7" s="6"/>
      <c r="B7" s="8" t="s">
        <v>15</v>
      </c>
      <c r="C7" s="9">
        <v>0.03</v>
      </c>
      <c r="D7" s="10">
        <v>11880</v>
      </c>
      <c r="E7" s="16">
        <f t="shared" si="0"/>
        <v>36</v>
      </c>
      <c r="F7" s="10">
        <v>17700</v>
      </c>
      <c r="G7" s="16">
        <f t="shared" si="1"/>
        <v>15</v>
      </c>
      <c r="H7" s="10">
        <v>11700</v>
      </c>
      <c r="I7" s="16">
        <f t="shared" si="2"/>
        <v>9</v>
      </c>
      <c r="J7" s="10">
        <v>9420</v>
      </c>
      <c r="K7" s="16">
        <v>1</v>
      </c>
    </row>
    <row r="8" spans="1:11" ht="17.25" thickBot="1">
      <c r="A8" s="6"/>
      <c r="B8" s="8" t="s">
        <v>16</v>
      </c>
      <c r="C8" s="9">
        <v>0.03</v>
      </c>
      <c r="D8" s="10">
        <v>11880</v>
      </c>
      <c r="E8" s="16">
        <f t="shared" si="0"/>
        <v>36</v>
      </c>
      <c r="F8" s="10">
        <v>17700</v>
      </c>
      <c r="G8" s="16">
        <f t="shared" si="1"/>
        <v>15</v>
      </c>
      <c r="H8" s="10">
        <v>11700</v>
      </c>
      <c r="I8" s="16">
        <f t="shared" si="2"/>
        <v>9</v>
      </c>
      <c r="J8" s="10">
        <v>9420</v>
      </c>
      <c r="K8" s="16">
        <v>1</v>
      </c>
    </row>
    <row r="9" spans="1:11" ht="17.25" thickBot="1">
      <c r="A9" s="6"/>
      <c r="B9" s="8" t="s">
        <v>17</v>
      </c>
      <c r="C9" s="9">
        <v>0.03</v>
      </c>
      <c r="D9" s="10">
        <v>11880</v>
      </c>
      <c r="E9" s="16">
        <f t="shared" si="0"/>
        <v>36</v>
      </c>
      <c r="F9" s="10">
        <v>17700</v>
      </c>
      <c r="G9" s="16">
        <f t="shared" si="1"/>
        <v>15</v>
      </c>
      <c r="H9" s="10">
        <v>11700</v>
      </c>
      <c r="I9" s="16">
        <f t="shared" si="2"/>
        <v>9</v>
      </c>
      <c r="J9" s="10">
        <v>9420</v>
      </c>
      <c r="K9" s="16">
        <v>1</v>
      </c>
    </row>
    <row r="10" spans="1:11" ht="17.25" thickBot="1">
      <c r="A10" s="6"/>
      <c r="B10" s="8" t="s">
        <v>18</v>
      </c>
      <c r="C10" s="9">
        <v>0.03</v>
      </c>
      <c r="D10" s="10">
        <v>11880</v>
      </c>
      <c r="E10" s="16">
        <f t="shared" si="0"/>
        <v>36</v>
      </c>
      <c r="F10" s="10">
        <v>17700</v>
      </c>
      <c r="G10" s="16">
        <f t="shared" si="1"/>
        <v>15</v>
      </c>
      <c r="H10" s="10">
        <v>11700</v>
      </c>
      <c r="I10" s="16">
        <f t="shared" si="2"/>
        <v>9</v>
      </c>
      <c r="J10" s="10">
        <v>9420</v>
      </c>
      <c r="K10" s="16">
        <v>1</v>
      </c>
    </row>
    <row r="11" spans="1:11" ht="17.25" thickBot="1">
      <c r="A11" s="6"/>
      <c r="B11" s="8" t="s">
        <v>19</v>
      </c>
      <c r="C11" s="9">
        <v>0.03</v>
      </c>
      <c r="D11" s="10">
        <v>11880</v>
      </c>
      <c r="E11" s="16">
        <f t="shared" si="0"/>
        <v>36</v>
      </c>
      <c r="F11" s="10">
        <v>17700</v>
      </c>
      <c r="G11" s="16">
        <f t="shared" si="1"/>
        <v>15</v>
      </c>
      <c r="H11" s="10">
        <v>11700</v>
      </c>
      <c r="I11" s="16">
        <f t="shared" si="2"/>
        <v>9</v>
      </c>
      <c r="J11" s="10">
        <v>9420</v>
      </c>
      <c r="K11" s="16">
        <v>1</v>
      </c>
    </row>
    <row r="12" spans="1:11" ht="17.25" thickBot="1">
      <c r="A12" s="7"/>
      <c r="B12" s="8" t="s">
        <v>20</v>
      </c>
      <c r="C12" s="9">
        <v>0.07</v>
      </c>
      <c r="D12" s="10">
        <v>27720</v>
      </c>
      <c r="E12" s="16">
        <f t="shared" si="0"/>
        <v>84</v>
      </c>
      <c r="F12" s="10">
        <v>41300</v>
      </c>
      <c r="G12" s="16">
        <f t="shared" si="1"/>
        <v>35</v>
      </c>
      <c r="H12" s="10">
        <v>27300</v>
      </c>
      <c r="I12" s="16">
        <f t="shared" si="2"/>
        <v>20</v>
      </c>
      <c r="J12" s="10">
        <v>21980</v>
      </c>
      <c r="K12" s="16">
        <v>3</v>
      </c>
    </row>
    <row r="13" spans="1:11" ht="17.25" thickBot="1">
      <c r="A13" s="120" t="s">
        <v>21</v>
      </c>
      <c r="B13" s="8" t="s">
        <v>22</v>
      </c>
      <c r="C13" s="9">
        <v>0.04</v>
      </c>
      <c r="D13" s="10">
        <v>15840</v>
      </c>
      <c r="E13" s="16">
        <f t="shared" si="0"/>
        <v>48</v>
      </c>
      <c r="F13" s="10">
        <v>23600</v>
      </c>
      <c r="G13" s="16">
        <f t="shared" si="1"/>
        <v>20</v>
      </c>
      <c r="H13" s="10">
        <v>15600</v>
      </c>
      <c r="I13" s="16">
        <f t="shared" si="2"/>
        <v>11</v>
      </c>
      <c r="J13" s="10">
        <v>12560</v>
      </c>
      <c r="K13" s="16">
        <v>1</v>
      </c>
    </row>
    <row r="14" spans="1:11" ht="17.25" thickBot="1">
      <c r="A14" s="122"/>
      <c r="B14" s="8" t="s">
        <v>23</v>
      </c>
      <c r="C14" s="9">
        <v>0.06</v>
      </c>
      <c r="D14" s="10">
        <v>23760</v>
      </c>
      <c r="E14" s="16">
        <f t="shared" si="0"/>
        <v>72</v>
      </c>
      <c r="F14" s="10">
        <v>35400</v>
      </c>
      <c r="G14" s="16">
        <f t="shared" si="1"/>
        <v>30</v>
      </c>
      <c r="H14" s="10">
        <v>23400</v>
      </c>
      <c r="I14" s="16">
        <f t="shared" si="2"/>
        <v>17</v>
      </c>
      <c r="J14" s="10">
        <v>18840</v>
      </c>
      <c r="K14" s="16">
        <v>2</v>
      </c>
    </row>
    <row r="15" spans="1:11" ht="17.25" thickBot="1">
      <c r="A15" s="120" t="s">
        <v>24</v>
      </c>
      <c r="B15" s="8" t="s">
        <v>25</v>
      </c>
      <c r="C15" s="9">
        <v>0.03</v>
      </c>
      <c r="D15" s="10">
        <v>11880</v>
      </c>
      <c r="E15" s="16">
        <f t="shared" si="0"/>
        <v>36</v>
      </c>
      <c r="F15" s="10">
        <v>17700</v>
      </c>
      <c r="G15" s="16">
        <f t="shared" si="1"/>
        <v>15</v>
      </c>
      <c r="H15" s="10">
        <v>11700</v>
      </c>
      <c r="I15" s="16">
        <f t="shared" si="2"/>
        <v>9</v>
      </c>
      <c r="J15" s="10">
        <v>9420</v>
      </c>
      <c r="K15" s="16">
        <v>1</v>
      </c>
    </row>
    <row r="16" spans="1:11" ht="17.25" thickBot="1">
      <c r="A16" s="121"/>
      <c r="B16" s="8" t="s">
        <v>26</v>
      </c>
      <c r="C16" s="9">
        <v>0.03</v>
      </c>
      <c r="D16" s="10">
        <v>11880</v>
      </c>
      <c r="E16" s="16">
        <f t="shared" si="0"/>
        <v>36</v>
      </c>
      <c r="F16" s="10">
        <v>17700</v>
      </c>
      <c r="G16" s="16">
        <f t="shared" si="1"/>
        <v>15</v>
      </c>
      <c r="H16" s="10">
        <v>11700</v>
      </c>
      <c r="I16" s="16">
        <f t="shared" si="2"/>
        <v>9</v>
      </c>
      <c r="J16" s="10">
        <v>9420</v>
      </c>
      <c r="K16" s="16">
        <v>1</v>
      </c>
    </row>
    <row r="17" spans="1:11" ht="17.25" thickBot="1">
      <c r="A17" s="121"/>
      <c r="B17" s="8" t="s">
        <v>27</v>
      </c>
      <c r="C17" s="9">
        <v>0.05</v>
      </c>
      <c r="D17" s="10">
        <v>19800</v>
      </c>
      <c r="E17" s="16">
        <f t="shared" si="0"/>
        <v>60</v>
      </c>
      <c r="F17" s="10">
        <v>29500</v>
      </c>
      <c r="G17" s="16">
        <f t="shared" si="1"/>
        <v>25</v>
      </c>
      <c r="H17" s="10">
        <v>19500</v>
      </c>
      <c r="I17" s="16">
        <f t="shared" si="2"/>
        <v>14</v>
      </c>
      <c r="J17" s="10">
        <v>15700</v>
      </c>
      <c r="K17" s="16">
        <v>2</v>
      </c>
    </row>
    <row r="18" spans="1:11" ht="17.25" thickBot="1">
      <c r="A18" s="122"/>
      <c r="B18" s="8" t="s">
        <v>28</v>
      </c>
      <c r="C18" s="9">
        <v>0.05</v>
      </c>
      <c r="D18" s="10">
        <v>19800</v>
      </c>
      <c r="E18" s="16">
        <f t="shared" si="0"/>
        <v>60</v>
      </c>
      <c r="F18" s="10">
        <v>29500</v>
      </c>
      <c r="G18" s="16">
        <f t="shared" si="1"/>
        <v>25</v>
      </c>
      <c r="H18" s="10">
        <v>19500</v>
      </c>
      <c r="I18" s="16">
        <f t="shared" si="2"/>
        <v>14</v>
      </c>
      <c r="J18" s="10">
        <v>15700</v>
      </c>
      <c r="K18" s="16">
        <v>2</v>
      </c>
    </row>
    <row r="19" spans="1:11" ht="17.25" thickBot="1">
      <c r="A19" s="120" t="s">
        <v>29</v>
      </c>
      <c r="B19" s="8" t="s">
        <v>30</v>
      </c>
      <c r="C19" s="9">
        <v>0.05</v>
      </c>
      <c r="D19" s="10">
        <v>19800</v>
      </c>
      <c r="E19" s="16">
        <f t="shared" si="0"/>
        <v>60</v>
      </c>
      <c r="F19" s="10">
        <v>29500</v>
      </c>
      <c r="G19" s="16">
        <f t="shared" si="1"/>
        <v>25</v>
      </c>
      <c r="H19" s="10">
        <v>19500</v>
      </c>
      <c r="I19" s="16">
        <f t="shared" si="2"/>
        <v>14</v>
      </c>
      <c r="J19" s="10">
        <v>15700</v>
      </c>
      <c r="K19" s="16">
        <v>2</v>
      </c>
    </row>
    <row r="20" spans="1:11" ht="17.25" thickBot="1">
      <c r="A20" s="121"/>
      <c r="B20" s="8" t="s">
        <v>31</v>
      </c>
      <c r="C20" s="9">
        <v>0.03</v>
      </c>
      <c r="D20" s="10">
        <v>11880</v>
      </c>
      <c r="E20" s="16">
        <f t="shared" si="0"/>
        <v>36</v>
      </c>
      <c r="F20" s="10">
        <v>17700</v>
      </c>
      <c r="G20" s="16">
        <f t="shared" si="1"/>
        <v>15</v>
      </c>
      <c r="H20" s="10">
        <v>11700</v>
      </c>
      <c r="I20" s="16">
        <f t="shared" si="2"/>
        <v>9</v>
      </c>
      <c r="J20" s="10">
        <v>9420</v>
      </c>
      <c r="K20" s="16">
        <v>1</v>
      </c>
    </row>
    <row r="21" spans="1:11" ht="17.25" thickBot="1">
      <c r="A21" s="121"/>
      <c r="B21" s="8" t="s">
        <v>32</v>
      </c>
      <c r="C21" s="9">
        <v>0.03</v>
      </c>
      <c r="D21" s="10">
        <v>11880</v>
      </c>
      <c r="E21" s="16">
        <f t="shared" si="0"/>
        <v>36</v>
      </c>
      <c r="F21" s="10">
        <v>17700</v>
      </c>
      <c r="G21" s="16">
        <f t="shared" si="1"/>
        <v>15</v>
      </c>
      <c r="H21" s="10">
        <v>11700</v>
      </c>
      <c r="I21" s="16">
        <f t="shared" si="2"/>
        <v>9</v>
      </c>
      <c r="J21" s="10">
        <v>9420</v>
      </c>
      <c r="K21" s="16">
        <v>1</v>
      </c>
    </row>
    <row r="22" spans="1:11" ht="17.25" thickBot="1">
      <c r="A22" s="122"/>
      <c r="B22" s="8" t="s">
        <v>33</v>
      </c>
      <c r="C22" s="9">
        <v>0.07</v>
      </c>
      <c r="D22" s="10">
        <v>27720</v>
      </c>
      <c r="E22" s="16">
        <f t="shared" si="0"/>
        <v>84</v>
      </c>
      <c r="F22" s="10">
        <v>41300</v>
      </c>
      <c r="G22" s="16">
        <f t="shared" si="1"/>
        <v>35</v>
      </c>
      <c r="H22" s="10">
        <v>27300</v>
      </c>
      <c r="I22" s="16">
        <f t="shared" si="2"/>
        <v>20</v>
      </c>
      <c r="J22" s="10">
        <v>21980</v>
      </c>
      <c r="K22" s="16">
        <v>3</v>
      </c>
    </row>
    <row r="23" spans="1:11" ht="17.25" thickBot="1">
      <c r="A23" s="120" t="s">
        <v>34</v>
      </c>
      <c r="B23" s="8" t="s">
        <v>35</v>
      </c>
      <c r="C23" s="9">
        <v>0.08</v>
      </c>
      <c r="D23" s="10">
        <v>31680</v>
      </c>
      <c r="E23" s="16">
        <f t="shared" si="0"/>
        <v>96</v>
      </c>
      <c r="F23" s="10">
        <v>47200</v>
      </c>
      <c r="G23" s="16">
        <f t="shared" si="1"/>
        <v>40</v>
      </c>
      <c r="H23" s="10">
        <v>31200</v>
      </c>
      <c r="I23" s="16">
        <f t="shared" si="2"/>
        <v>23</v>
      </c>
      <c r="J23" s="10">
        <v>25120</v>
      </c>
      <c r="K23" s="16">
        <v>4</v>
      </c>
    </row>
    <row r="24" spans="1:11" ht="17.25" thickBot="1">
      <c r="A24" s="121"/>
      <c r="B24" s="8" t="s">
        <v>36</v>
      </c>
      <c r="C24" s="9">
        <v>0.17</v>
      </c>
      <c r="D24" s="10">
        <v>67320</v>
      </c>
      <c r="E24" s="16">
        <f t="shared" si="0"/>
        <v>204</v>
      </c>
      <c r="F24" s="10">
        <v>100300</v>
      </c>
      <c r="G24" s="16">
        <f t="shared" si="1"/>
        <v>85</v>
      </c>
      <c r="H24" s="10">
        <v>66300</v>
      </c>
      <c r="I24" s="16">
        <f t="shared" si="2"/>
        <v>48</v>
      </c>
      <c r="J24" s="10">
        <v>53380</v>
      </c>
      <c r="K24" s="16">
        <v>5</v>
      </c>
    </row>
    <row r="25" spans="1:11" ht="17.25" thickBot="1">
      <c r="A25" s="122"/>
      <c r="B25" s="8" t="s">
        <v>9</v>
      </c>
      <c r="C25" s="9">
        <v>1</v>
      </c>
      <c r="D25" s="10">
        <v>396000</v>
      </c>
      <c r="E25" s="10">
        <f>SUM(E4:E24)</f>
        <v>1200</v>
      </c>
      <c r="F25" s="10">
        <v>590000</v>
      </c>
      <c r="G25" s="10">
        <f>SUM(G4:G24)</f>
        <v>500</v>
      </c>
      <c r="H25" s="10">
        <v>390000</v>
      </c>
      <c r="I25" s="10">
        <f>SUM(I4:I24)</f>
        <v>289</v>
      </c>
      <c r="J25" s="10">
        <v>314000</v>
      </c>
      <c r="K25" s="12">
        <f>SUM(K4:K24)</f>
        <v>36</v>
      </c>
    </row>
    <row r="26" ht="16.5">
      <c r="A26" s="13" t="s">
        <v>37</v>
      </c>
    </row>
    <row r="27" ht="16.5">
      <c r="A27" s="14" t="s">
        <v>38</v>
      </c>
    </row>
    <row r="28" ht="16.5">
      <c r="A28" s="14" t="s">
        <v>39</v>
      </c>
    </row>
    <row r="29" ht="16.5">
      <c r="A29" s="1"/>
    </row>
    <row r="30" ht="16.5">
      <c r="A30" s="1"/>
    </row>
  </sheetData>
  <sheetProtection/>
  <mergeCells count="10">
    <mergeCell ref="A19:A22"/>
    <mergeCell ref="A23:A25"/>
    <mergeCell ref="A1:K1"/>
    <mergeCell ref="I2:I3"/>
    <mergeCell ref="G2:G3"/>
    <mergeCell ref="E2:E3"/>
    <mergeCell ref="A2:A3"/>
    <mergeCell ref="K2:K3"/>
    <mergeCell ref="A13:A14"/>
    <mergeCell ref="A15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A11" sqref="A11:A14"/>
    </sheetView>
  </sheetViews>
  <sheetFormatPr defaultColWidth="9.00390625" defaultRowHeight="16.5"/>
  <cols>
    <col min="1" max="1" width="5.625" style="0" customWidth="1"/>
    <col min="2" max="2" width="15.25390625" style="0" customWidth="1"/>
    <col min="3" max="3" width="5.625" style="0" customWidth="1"/>
    <col min="4" max="4" width="12.125" style="0" bestFit="1" customWidth="1"/>
    <col min="5" max="5" width="10.25390625" style="0" bestFit="1" customWidth="1"/>
    <col min="6" max="6" width="11.00390625" style="0" bestFit="1" customWidth="1"/>
    <col min="7" max="7" width="10.25390625" style="53" bestFit="1" customWidth="1"/>
    <col min="8" max="8" width="11.00390625" style="53" bestFit="1" customWidth="1"/>
    <col min="9" max="9" width="11.625" style="0" customWidth="1"/>
    <col min="10" max="10" width="11.875" style="0" customWidth="1"/>
    <col min="11" max="11" width="11.00390625" style="0" bestFit="1" customWidth="1"/>
    <col min="12" max="12" width="12.125" style="39" bestFit="1" customWidth="1"/>
    <col min="14" max="14" width="10.50390625" style="0" bestFit="1" customWidth="1"/>
  </cols>
  <sheetData>
    <row r="1" spans="1:12" ht="26.25" thickBot="1">
      <c r="A1" s="161" t="s">
        <v>104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37.5" customHeight="1">
      <c r="A2" s="163" t="s">
        <v>91</v>
      </c>
      <c r="B2" s="62" t="s">
        <v>1</v>
      </c>
      <c r="C2" s="62" t="s">
        <v>3</v>
      </c>
      <c r="D2" s="68" t="s">
        <v>54</v>
      </c>
      <c r="E2" s="68" t="s">
        <v>55</v>
      </c>
      <c r="F2" s="68" t="s">
        <v>56</v>
      </c>
      <c r="G2" s="69" t="s">
        <v>46</v>
      </c>
      <c r="H2" s="69" t="s">
        <v>58</v>
      </c>
      <c r="I2" s="68" t="s">
        <v>59</v>
      </c>
      <c r="J2" s="68" t="s">
        <v>60</v>
      </c>
      <c r="K2" s="68" t="s">
        <v>61</v>
      </c>
      <c r="L2" s="70" t="s">
        <v>9</v>
      </c>
    </row>
    <row r="3" spans="1:14" ht="24.75" customHeight="1" thickBot="1">
      <c r="A3" s="164"/>
      <c r="B3" s="34" t="s">
        <v>2</v>
      </c>
      <c r="C3" s="54" t="s">
        <v>4</v>
      </c>
      <c r="D3" s="64">
        <v>1066866</v>
      </c>
      <c r="E3" s="65">
        <v>401000</v>
      </c>
      <c r="F3" s="64">
        <v>490000</v>
      </c>
      <c r="G3" s="65">
        <v>938947</v>
      </c>
      <c r="H3" s="65">
        <v>0</v>
      </c>
      <c r="I3" s="65">
        <v>709000</v>
      </c>
      <c r="J3" s="65">
        <v>930000</v>
      </c>
      <c r="K3" s="64">
        <v>576767</v>
      </c>
      <c r="L3" s="66">
        <f>SUM(D3:K3)</f>
        <v>5112580</v>
      </c>
      <c r="N3" s="59"/>
    </row>
    <row r="4" spans="1:14" ht="24.75" customHeight="1" thickBot="1">
      <c r="A4" s="165" t="s">
        <v>92</v>
      </c>
      <c r="B4" s="34" t="s">
        <v>111</v>
      </c>
      <c r="C4" s="35">
        <v>0.02</v>
      </c>
      <c r="D4" s="63">
        <f>D3*$C$4</f>
        <v>21337</v>
      </c>
      <c r="E4" s="63">
        <f aca="true" t="shared" si="0" ref="E4:L4">E3*$C$4</f>
        <v>8020</v>
      </c>
      <c r="F4" s="63">
        <f t="shared" si="0"/>
        <v>9800</v>
      </c>
      <c r="G4" s="63">
        <f t="shared" si="0"/>
        <v>18779</v>
      </c>
      <c r="H4" s="63">
        <f t="shared" si="0"/>
        <v>0</v>
      </c>
      <c r="I4" s="63">
        <f t="shared" si="0"/>
        <v>14180</v>
      </c>
      <c r="J4" s="63">
        <f t="shared" si="0"/>
        <v>18600</v>
      </c>
      <c r="K4" s="63">
        <f t="shared" si="0"/>
        <v>11535</v>
      </c>
      <c r="L4" s="63">
        <f t="shared" si="0"/>
        <v>102252</v>
      </c>
      <c r="N4" s="59"/>
    </row>
    <row r="5" spans="1:12" ht="24.75" customHeight="1" thickBot="1">
      <c r="A5" s="166"/>
      <c r="B5" s="67" t="s">
        <v>63</v>
      </c>
      <c r="C5" s="35">
        <v>0.05</v>
      </c>
      <c r="D5" s="63">
        <f>D3*C5</f>
        <v>53343</v>
      </c>
      <c r="E5" s="63">
        <f>E3*C5</f>
        <v>20050</v>
      </c>
      <c r="F5" s="63">
        <f>F3*C5</f>
        <v>24500</v>
      </c>
      <c r="G5" s="63">
        <f>G3*C5</f>
        <v>46947</v>
      </c>
      <c r="H5" s="63">
        <f>H3*C5</f>
        <v>0</v>
      </c>
      <c r="I5" s="63">
        <f>I3*C5</f>
        <v>35450</v>
      </c>
      <c r="J5" s="63">
        <f>J3*C5</f>
        <v>46500</v>
      </c>
      <c r="K5" s="63">
        <f>K3*C5</f>
        <v>28838</v>
      </c>
      <c r="L5" s="63">
        <f>SUM(D5:K5)</f>
        <v>255628</v>
      </c>
    </row>
    <row r="6" spans="1:12" ht="24.75" customHeight="1" thickBot="1">
      <c r="A6" s="166"/>
      <c r="B6" s="67" t="s">
        <v>64</v>
      </c>
      <c r="C6" s="35">
        <v>0.05</v>
      </c>
      <c r="D6" s="63">
        <f>D3*C6</f>
        <v>53343</v>
      </c>
      <c r="E6" s="63">
        <f>E3*C6</f>
        <v>20050</v>
      </c>
      <c r="F6" s="63">
        <f>F3*C6</f>
        <v>24500</v>
      </c>
      <c r="G6" s="63">
        <f>G3*C6</f>
        <v>46947</v>
      </c>
      <c r="H6" s="63">
        <f>H3*C6</f>
        <v>0</v>
      </c>
      <c r="I6" s="63">
        <f>I3*C6</f>
        <v>35450</v>
      </c>
      <c r="J6" s="63">
        <f>J3*C6</f>
        <v>46500</v>
      </c>
      <c r="K6" s="63">
        <f>K3*C6</f>
        <v>28838</v>
      </c>
      <c r="L6" s="63">
        <f aca="true" t="shared" si="1" ref="L6:L22">SUM(D6:K6)</f>
        <v>255628</v>
      </c>
    </row>
    <row r="7" spans="1:12" ht="24.75" customHeight="1" thickBot="1">
      <c r="A7" s="166"/>
      <c r="B7" s="67" t="s">
        <v>17</v>
      </c>
      <c r="C7" s="35">
        <v>0.05</v>
      </c>
      <c r="D7" s="63">
        <f>D3*C7</f>
        <v>53343</v>
      </c>
      <c r="E7" s="63">
        <f>E3*C7</f>
        <v>20050</v>
      </c>
      <c r="F7" s="63">
        <f>F3*C7</f>
        <v>24500</v>
      </c>
      <c r="G7" s="63">
        <f>G3*C7</f>
        <v>46947</v>
      </c>
      <c r="H7" s="63">
        <f>H3*C7</f>
        <v>0</v>
      </c>
      <c r="I7" s="63">
        <f>I3*C7</f>
        <v>35450</v>
      </c>
      <c r="J7" s="63">
        <f>J3*C7</f>
        <v>46500</v>
      </c>
      <c r="K7" s="63">
        <f>K3*C7</f>
        <v>28838</v>
      </c>
      <c r="L7" s="63">
        <f t="shared" si="1"/>
        <v>255628</v>
      </c>
    </row>
    <row r="8" spans="1:12" ht="24.75" customHeight="1" thickBot="1">
      <c r="A8" s="166"/>
      <c r="B8" s="67" t="s">
        <v>26</v>
      </c>
      <c r="C8" s="35">
        <v>0.05</v>
      </c>
      <c r="D8" s="63">
        <f>D3*C8</f>
        <v>53343</v>
      </c>
      <c r="E8" s="63">
        <f>E3*C8</f>
        <v>20050</v>
      </c>
      <c r="F8" s="63">
        <f>F3*C8</f>
        <v>24500</v>
      </c>
      <c r="G8" s="63">
        <f>G3*C8</f>
        <v>46947</v>
      </c>
      <c r="H8" s="63">
        <f>H3*C8</f>
        <v>0</v>
      </c>
      <c r="I8" s="63">
        <f>I3*C8</f>
        <v>35450</v>
      </c>
      <c r="J8" s="63">
        <f>J3*C8</f>
        <v>46500</v>
      </c>
      <c r="K8" s="63">
        <f>K3*C8</f>
        <v>28838</v>
      </c>
      <c r="L8" s="63">
        <f>SUM(D8:K8)</f>
        <v>255628</v>
      </c>
    </row>
    <row r="9" spans="1:12" ht="24.75" customHeight="1" thickBot="1">
      <c r="A9" s="166"/>
      <c r="B9" s="67" t="s">
        <v>108</v>
      </c>
      <c r="C9" s="35">
        <v>0.05</v>
      </c>
      <c r="D9" s="63">
        <f>D3*C9</f>
        <v>53343</v>
      </c>
      <c r="E9" s="63">
        <f>E3*C9</f>
        <v>20050</v>
      </c>
      <c r="F9" s="63">
        <f>F3*C9</f>
        <v>24500</v>
      </c>
      <c r="G9" s="63">
        <f>G3*C9</f>
        <v>46947</v>
      </c>
      <c r="H9" s="63">
        <f>H3*C9</f>
        <v>0</v>
      </c>
      <c r="I9" s="63">
        <f>I3*C9</f>
        <v>35450</v>
      </c>
      <c r="J9" s="63">
        <f>J3*C9</f>
        <v>46500</v>
      </c>
      <c r="K9" s="63">
        <f>K3*C9</f>
        <v>28838</v>
      </c>
      <c r="L9" s="63">
        <f>SUM(D9:K9)</f>
        <v>255628</v>
      </c>
    </row>
    <row r="10" spans="1:12" ht="24.75" customHeight="1" thickBot="1">
      <c r="A10" s="167"/>
      <c r="B10" s="67" t="s">
        <v>105</v>
      </c>
      <c r="C10" s="35">
        <v>0.11</v>
      </c>
      <c r="D10" s="63">
        <f>D3*C10</f>
        <v>117355</v>
      </c>
      <c r="E10" s="63">
        <f>E3*C10</f>
        <v>44110</v>
      </c>
      <c r="F10" s="63">
        <f>F3*C10</f>
        <v>53900</v>
      </c>
      <c r="G10" s="63">
        <f>G3*C10</f>
        <v>103284</v>
      </c>
      <c r="H10" s="63">
        <f>H3*C10</f>
        <v>0</v>
      </c>
      <c r="I10" s="63">
        <f>I3*C10</f>
        <v>77990</v>
      </c>
      <c r="J10" s="63">
        <f>J3*C10</f>
        <v>102300</v>
      </c>
      <c r="K10" s="63">
        <f>K3*C10</f>
        <v>63444</v>
      </c>
      <c r="L10" s="63">
        <f t="shared" si="1"/>
        <v>562383</v>
      </c>
    </row>
    <row r="11" spans="1:12" ht="24.75" customHeight="1" thickBot="1">
      <c r="A11" s="168" t="s">
        <v>98</v>
      </c>
      <c r="B11" s="67" t="s">
        <v>22</v>
      </c>
      <c r="C11" s="35">
        <v>0.05</v>
      </c>
      <c r="D11" s="63">
        <f>D3*C11</f>
        <v>53343</v>
      </c>
      <c r="E11" s="63">
        <f>E3*C11</f>
        <v>20050</v>
      </c>
      <c r="F11" s="63">
        <f>F3*C11</f>
        <v>24500</v>
      </c>
      <c r="G11" s="63">
        <f>G3*C11</f>
        <v>46947</v>
      </c>
      <c r="H11" s="63">
        <f>H3*C11</f>
        <v>0</v>
      </c>
      <c r="I11" s="63">
        <f>I3*C11</f>
        <v>35450</v>
      </c>
      <c r="J11" s="63">
        <f>J3*C11</f>
        <v>46500</v>
      </c>
      <c r="K11" s="63">
        <f>K3*C11</f>
        <v>28838</v>
      </c>
      <c r="L11" s="63">
        <f t="shared" si="1"/>
        <v>255628</v>
      </c>
    </row>
    <row r="12" spans="1:12" ht="24.75" customHeight="1" thickBot="1">
      <c r="A12" s="169"/>
      <c r="B12" s="67" t="s">
        <v>23</v>
      </c>
      <c r="C12" s="35">
        <v>0.05</v>
      </c>
      <c r="D12" s="63">
        <f>D3*C12</f>
        <v>53343</v>
      </c>
      <c r="E12" s="63">
        <f>E3*C12</f>
        <v>20050</v>
      </c>
      <c r="F12" s="63">
        <f>F3*C12</f>
        <v>24500</v>
      </c>
      <c r="G12" s="63">
        <f>G3*C12</f>
        <v>46947</v>
      </c>
      <c r="H12" s="63">
        <f>H3*C12</f>
        <v>0</v>
      </c>
      <c r="I12" s="63">
        <f>I3*C12</f>
        <v>35450</v>
      </c>
      <c r="J12" s="63">
        <f>J3*C12</f>
        <v>46500</v>
      </c>
      <c r="K12" s="63">
        <f>K3*C12</f>
        <v>28838</v>
      </c>
      <c r="L12" s="63">
        <f t="shared" si="1"/>
        <v>255628</v>
      </c>
    </row>
    <row r="13" spans="1:12" ht="24.75" customHeight="1" thickBot="1">
      <c r="A13" s="169"/>
      <c r="B13" s="67" t="s">
        <v>27</v>
      </c>
      <c r="C13" s="35">
        <v>0.05</v>
      </c>
      <c r="D13" s="63">
        <f>D3*C13</f>
        <v>53343</v>
      </c>
      <c r="E13" s="63">
        <f>E3*C13</f>
        <v>20050</v>
      </c>
      <c r="F13" s="63">
        <f>F3*C13</f>
        <v>24500</v>
      </c>
      <c r="G13" s="63">
        <f>G3*C13</f>
        <v>46947</v>
      </c>
      <c r="H13" s="63">
        <f>H3*C13</f>
        <v>0</v>
      </c>
      <c r="I13" s="63">
        <f>I3*C13</f>
        <v>35450</v>
      </c>
      <c r="J13" s="63">
        <f>J3*C13</f>
        <v>46500</v>
      </c>
      <c r="K13" s="63">
        <f>K3*C13</f>
        <v>28838</v>
      </c>
      <c r="L13" s="63">
        <f>SUM(D13:K13)</f>
        <v>255628</v>
      </c>
    </row>
    <row r="14" spans="1:12" ht="24.75" customHeight="1" thickBot="1">
      <c r="A14" s="170"/>
      <c r="B14" s="67" t="s">
        <v>50</v>
      </c>
      <c r="C14" s="35">
        <v>0.05</v>
      </c>
      <c r="D14" s="63">
        <f>D3*C14</f>
        <v>53343</v>
      </c>
      <c r="E14" s="63">
        <f>E3*C14</f>
        <v>20050</v>
      </c>
      <c r="F14" s="63">
        <f>F3*C14</f>
        <v>24500</v>
      </c>
      <c r="G14" s="63">
        <f>G3*C14</f>
        <v>46947</v>
      </c>
      <c r="H14" s="63">
        <f>H3*C14</f>
        <v>0</v>
      </c>
      <c r="I14" s="63">
        <f>I3*C14</f>
        <v>35450</v>
      </c>
      <c r="J14" s="63">
        <f>J3*C14</f>
        <v>46500</v>
      </c>
      <c r="K14" s="63">
        <f>K3*C14</f>
        <v>28838</v>
      </c>
      <c r="L14" s="63">
        <f t="shared" si="1"/>
        <v>255628</v>
      </c>
    </row>
    <row r="15" spans="1:12" ht="24.75" customHeight="1" thickBot="1">
      <c r="A15" s="165" t="s">
        <v>97</v>
      </c>
      <c r="B15" s="67" t="s">
        <v>99</v>
      </c>
      <c r="C15" s="35">
        <v>0.05</v>
      </c>
      <c r="D15" s="63">
        <f>D3*C15</f>
        <v>53343</v>
      </c>
      <c r="E15" s="63">
        <f>E3*C15</f>
        <v>20050</v>
      </c>
      <c r="F15" s="63">
        <f>F3*C15</f>
        <v>24500</v>
      </c>
      <c r="G15" s="63">
        <f>G3*C15</f>
        <v>46947</v>
      </c>
      <c r="H15" s="63">
        <f>H3*C15</f>
        <v>0</v>
      </c>
      <c r="I15" s="63">
        <f>I3*C15</f>
        <v>35450</v>
      </c>
      <c r="J15" s="63">
        <f>J3*C15</f>
        <v>46500</v>
      </c>
      <c r="K15" s="63">
        <f>K3*C15</f>
        <v>28838</v>
      </c>
      <c r="L15" s="63">
        <f t="shared" si="1"/>
        <v>255628</v>
      </c>
    </row>
    <row r="16" spans="1:12" ht="24.75" customHeight="1" thickBot="1">
      <c r="A16" s="166"/>
      <c r="B16" s="67" t="s">
        <v>107</v>
      </c>
      <c r="C16" s="35">
        <v>0.11</v>
      </c>
      <c r="D16" s="63">
        <f>D3*C16</f>
        <v>117355</v>
      </c>
      <c r="E16" s="63">
        <f>E3*C16</f>
        <v>44110</v>
      </c>
      <c r="F16" s="63">
        <f>F3*C16</f>
        <v>53900</v>
      </c>
      <c r="G16" s="63">
        <f>G3*C16</f>
        <v>103284</v>
      </c>
      <c r="H16" s="63">
        <f>H3*C16</f>
        <v>0</v>
      </c>
      <c r="I16" s="63">
        <f>I3*C16</f>
        <v>77990</v>
      </c>
      <c r="J16" s="63">
        <f>J3*C16</f>
        <v>102300</v>
      </c>
      <c r="K16" s="63">
        <f>K3*C16</f>
        <v>63444</v>
      </c>
      <c r="L16" s="63">
        <f>SUM(D16:K16)</f>
        <v>562383</v>
      </c>
    </row>
    <row r="17" spans="1:12" ht="24.75" customHeight="1" thickBot="1">
      <c r="A17" s="166"/>
      <c r="B17" s="67" t="s">
        <v>106</v>
      </c>
      <c r="C17" s="35">
        <v>0.11</v>
      </c>
      <c r="D17" s="63">
        <f>D3*C17</f>
        <v>117355</v>
      </c>
      <c r="E17" s="63">
        <f>$E$3*C17</f>
        <v>44110</v>
      </c>
      <c r="F17" s="63">
        <f>$F$3*C17</f>
        <v>53900</v>
      </c>
      <c r="G17" s="63">
        <f>$G$3*C17</f>
        <v>103284</v>
      </c>
      <c r="H17" s="63">
        <f>$H$3*C17</f>
        <v>0</v>
      </c>
      <c r="I17" s="63">
        <f>$I$3*C17</f>
        <v>77990</v>
      </c>
      <c r="J17" s="63">
        <f>$J$3*C17</f>
        <v>102300</v>
      </c>
      <c r="K17" s="63">
        <f>$K$3*C17</f>
        <v>63444</v>
      </c>
      <c r="L17" s="63">
        <f>SUM(D17:K17)</f>
        <v>562383</v>
      </c>
    </row>
    <row r="18" spans="1:12" ht="24.75" customHeight="1" thickBot="1">
      <c r="A18" s="166"/>
      <c r="B18" s="71" t="s">
        <v>110</v>
      </c>
      <c r="C18" s="35">
        <v>0.05</v>
      </c>
      <c r="D18" s="63">
        <f>$D$3*C18</f>
        <v>53343</v>
      </c>
      <c r="E18" s="63">
        <f>$E$3*C18</f>
        <v>20050</v>
      </c>
      <c r="F18" s="63">
        <f>$F$3*C18</f>
        <v>24500</v>
      </c>
      <c r="G18" s="63">
        <f>$G$3*C18</f>
        <v>46947</v>
      </c>
      <c r="H18" s="63">
        <f>$H$3*C18</f>
        <v>0</v>
      </c>
      <c r="I18" s="63">
        <f>$I$3*C18</f>
        <v>35450</v>
      </c>
      <c r="J18" s="63">
        <f>$J$3*C18</f>
        <v>46500</v>
      </c>
      <c r="K18" s="63">
        <f>$K$3*C18</f>
        <v>28838</v>
      </c>
      <c r="L18" s="63">
        <f>SUM(D18:K18)</f>
        <v>255628</v>
      </c>
    </row>
    <row r="19" spans="1:12" ht="24.75" customHeight="1" thickBot="1">
      <c r="A19" s="167"/>
      <c r="B19" s="67" t="s">
        <v>28</v>
      </c>
      <c r="C19" s="35">
        <v>0.05</v>
      </c>
      <c r="D19" s="63">
        <f>D3*C19</f>
        <v>53343</v>
      </c>
      <c r="E19" s="63">
        <f>E3*C19</f>
        <v>20050</v>
      </c>
      <c r="F19" s="63">
        <f>F3*C19</f>
        <v>24500</v>
      </c>
      <c r="G19" s="63">
        <f>G3*C19</f>
        <v>46947</v>
      </c>
      <c r="H19" s="63">
        <f>H3*C19</f>
        <v>0</v>
      </c>
      <c r="I19" s="63">
        <f>I3*C19</f>
        <v>35450</v>
      </c>
      <c r="J19" s="63">
        <f>J3*C19</f>
        <v>46500</v>
      </c>
      <c r="K19" s="63">
        <f>K3*C19</f>
        <v>28838</v>
      </c>
      <c r="L19" s="63">
        <f t="shared" si="1"/>
        <v>255628</v>
      </c>
    </row>
    <row r="20" spans="1:12" ht="24.75" customHeight="1" thickBot="1">
      <c r="A20" s="165" t="s">
        <v>34</v>
      </c>
      <c r="B20" s="67" t="s">
        <v>35</v>
      </c>
      <c r="C20" s="35">
        <v>0.04</v>
      </c>
      <c r="D20" s="63">
        <f>D3*C20</f>
        <v>42675</v>
      </c>
      <c r="E20" s="63">
        <f>E3*C20</f>
        <v>16040</v>
      </c>
      <c r="F20" s="63">
        <f>F3*C20</f>
        <v>19600</v>
      </c>
      <c r="G20" s="63">
        <f>G3*C20</f>
        <v>37558</v>
      </c>
      <c r="H20" s="63">
        <f>H3*C20</f>
        <v>0</v>
      </c>
      <c r="I20" s="63">
        <f>I3*C20</f>
        <v>28360</v>
      </c>
      <c r="J20" s="63">
        <f>J3*C20</f>
        <v>37200</v>
      </c>
      <c r="K20" s="63">
        <f>K3*C20</f>
        <v>23071</v>
      </c>
      <c r="L20" s="63">
        <f t="shared" si="1"/>
        <v>204504</v>
      </c>
    </row>
    <row r="21" spans="1:12" ht="24.75" customHeight="1" thickBot="1">
      <c r="A21" s="166"/>
      <c r="B21" s="67" t="s">
        <v>36</v>
      </c>
      <c r="C21" s="35">
        <v>0.01</v>
      </c>
      <c r="D21" s="63">
        <f>D3*C21</f>
        <v>10669</v>
      </c>
      <c r="E21" s="63">
        <f>E3*C21</f>
        <v>4010</v>
      </c>
      <c r="F21" s="63">
        <f>F3*C21</f>
        <v>4900</v>
      </c>
      <c r="G21" s="63">
        <f>G3*C21</f>
        <v>9389</v>
      </c>
      <c r="H21" s="63">
        <f>H3*C21</f>
        <v>0</v>
      </c>
      <c r="I21" s="63">
        <f>I3*C21</f>
        <v>7090</v>
      </c>
      <c r="J21" s="63">
        <f>J3*C21</f>
        <v>9300</v>
      </c>
      <c r="K21" s="63">
        <f>K3*C21</f>
        <v>5768</v>
      </c>
      <c r="L21" s="63">
        <f t="shared" si="1"/>
        <v>51126</v>
      </c>
    </row>
    <row r="22" spans="1:12" ht="24.75" customHeight="1" thickBot="1">
      <c r="A22" s="167"/>
      <c r="B22" s="67" t="s">
        <v>9</v>
      </c>
      <c r="C22" s="35">
        <f>SUM(C4:C21)</f>
        <v>1</v>
      </c>
      <c r="D22" s="63">
        <f>D3*C22</f>
        <v>1066866</v>
      </c>
      <c r="E22" s="63">
        <f>E3*C22</f>
        <v>401000</v>
      </c>
      <c r="F22" s="63">
        <f>F3*C22</f>
        <v>490000</v>
      </c>
      <c r="G22" s="63">
        <f>G3*C22</f>
        <v>938947</v>
      </c>
      <c r="H22" s="63">
        <f>H3*C22</f>
        <v>0</v>
      </c>
      <c r="I22" s="63">
        <f>I3*C22</f>
        <v>709000</v>
      </c>
      <c r="J22" s="63">
        <f>J3*C22</f>
        <v>930000</v>
      </c>
      <c r="K22" s="63">
        <f>K3*C22</f>
        <v>576767</v>
      </c>
      <c r="L22" s="63">
        <f t="shared" si="1"/>
        <v>5112580</v>
      </c>
    </row>
    <row r="23" spans="1:12" ht="24.75" customHeight="1">
      <c r="A23" s="141" t="s">
        <v>109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2" ht="16.5" customHeight="1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6.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6.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</sheetData>
  <sheetProtection/>
  <mergeCells count="7">
    <mergeCell ref="A23:L23"/>
    <mergeCell ref="A1:L1"/>
    <mergeCell ref="A2:A3"/>
    <mergeCell ref="A4:A10"/>
    <mergeCell ref="A11:A14"/>
    <mergeCell ref="A15:A19"/>
    <mergeCell ref="A20:A22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D3" sqref="D3:L22"/>
    </sheetView>
  </sheetViews>
  <sheetFormatPr defaultColWidth="9.00390625" defaultRowHeight="16.5"/>
  <cols>
    <col min="1" max="1" width="5.625" style="72" customWidth="1"/>
    <col min="2" max="2" width="19.503906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.75" thickBot="1">
      <c r="A1" s="175" t="s">
        <v>142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37.5" customHeight="1" thickBot="1">
      <c r="A2" s="177" t="s">
        <v>112</v>
      </c>
      <c r="B2" s="95" t="s">
        <v>1</v>
      </c>
      <c r="C2" s="73" t="s">
        <v>3</v>
      </c>
      <c r="D2" s="92" t="s">
        <v>113</v>
      </c>
      <c r="E2" s="92" t="s">
        <v>114</v>
      </c>
      <c r="F2" s="92" t="s">
        <v>115</v>
      </c>
      <c r="G2" s="93" t="s">
        <v>116</v>
      </c>
      <c r="H2" s="93" t="s">
        <v>117</v>
      </c>
      <c r="I2" s="92" t="s">
        <v>118</v>
      </c>
      <c r="J2" s="92" t="s">
        <v>119</v>
      </c>
      <c r="K2" s="92" t="s">
        <v>120</v>
      </c>
      <c r="L2" s="94" t="s">
        <v>9</v>
      </c>
    </row>
    <row r="3" spans="1:14" ht="21.75" customHeight="1" thickBot="1">
      <c r="A3" s="178"/>
      <c r="B3" s="96" t="s">
        <v>2</v>
      </c>
      <c r="C3" s="75" t="s">
        <v>4</v>
      </c>
      <c r="D3" s="101">
        <v>1593251</v>
      </c>
      <c r="E3" s="102">
        <v>201000</v>
      </c>
      <c r="F3" s="101">
        <v>558200</v>
      </c>
      <c r="G3" s="102">
        <v>330021</v>
      </c>
      <c r="H3" s="102">
        <v>3003000</v>
      </c>
      <c r="I3" s="102">
        <v>519000</v>
      </c>
      <c r="J3" s="102">
        <v>625000</v>
      </c>
      <c r="K3" s="101">
        <v>436330</v>
      </c>
      <c r="L3" s="103">
        <f>SUM(D3:K3)</f>
        <v>7265802</v>
      </c>
      <c r="N3" s="74"/>
    </row>
    <row r="4" spans="1:14" ht="24.75" customHeight="1" thickBot="1">
      <c r="A4" s="181" t="s">
        <v>138</v>
      </c>
      <c r="B4" s="97" t="s">
        <v>121</v>
      </c>
      <c r="C4" s="80">
        <v>0.06</v>
      </c>
      <c r="D4" s="104">
        <f>D3*$C$4</f>
        <v>95595</v>
      </c>
      <c r="E4" s="104">
        <f aca="true" t="shared" si="0" ref="E4:L4">E3*$C$4</f>
        <v>12060</v>
      </c>
      <c r="F4" s="104">
        <f t="shared" si="0"/>
        <v>33492</v>
      </c>
      <c r="G4" s="104">
        <f t="shared" si="0"/>
        <v>19801</v>
      </c>
      <c r="H4" s="104">
        <f t="shared" si="0"/>
        <v>180180</v>
      </c>
      <c r="I4" s="104">
        <f t="shared" si="0"/>
        <v>31140</v>
      </c>
      <c r="J4" s="104">
        <f t="shared" si="0"/>
        <v>37500</v>
      </c>
      <c r="K4" s="104">
        <f t="shared" si="0"/>
        <v>26180</v>
      </c>
      <c r="L4" s="104">
        <f t="shared" si="0"/>
        <v>435948</v>
      </c>
      <c r="N4" s="74"/>
    </row>
    <row r="5" spans="1:12" ht="24.75" customHeight="1" thickBot="1">
      <c r="A5" s="182"/>
      <c r="B5" s="98" t="s">
        <v>122</v>
      </c>
      <c r="C5" s="80">
        <v>0.04</v>
      </c>
      <c r="D5" s="104">
        <f>D3*C5</f>
        <v>63730</v>
      </c>
      <c r="E5" s="104">
        <f>E3*C5</f>
        <v>8040</v>
      </c>
      <c r="F5" s="104">
        <f>F3*C5</f>
        <v>22328</v>
      </c>
      <c r="G5" s="104">
        <f>G3*C5</f>
        <v>13201</v>
      </c>
      <c r="H5" s="104">
        <f>H3*C5</f>
        <v>120120</v>
      </c>
      <c r="I5" s="104">
        <f>I3*C5</f>
        <v>20760</v>
      </c>
      <c r="J5" s="104">
        <f>J3*C5</f>
        <v>25000</v>
      </c>
      <c r="K5" s="104">
        <f>K3*C5</f>
        <v>17453</v>
      </c>
      <c r="L5" s="104">
        <f>SUM(D5:K5)</f>
        <v>290632</v>
      </c>
    </row>
    <row r="6" spans="1:12" ht="16.5" thickBot="1">
      <c r="A6" s="182"/>
      <c r="B6" s="98" t="s">
        <v>123</v>
      </c>
      <c r="C6" s="80">
        <v>0.04</v>
      </c>
      <c r="D6" s="104">
        <f>D3*C6</f>
        <v>63730</v>
      </c>
      <c r="E6" s="104">
        <f>E3*C6</f>
        <v>8040</v>
      </c>
      <c r="F6" s="104">
        <f>F3*C6</f>
        <v>22328</v>
      </c>
      <c r="G6" s="104">
        <f>G3*C6</f>
        <v>13201</v>
      </c>
      <c r="H6" s="104">
        <f>H3*C6</f>
        <v>120120</v>
      </c>
      <c r="I6" s="104">
        <f>I3*C6</f>
        <v>20760</v>
      </c>
      <c r="J6" s="104">
        <f>J3*C6</f>
        <v>25000</v>
      </c>
      <c r="K6" s="104">
        <f>K3*C6</f>
        <v>17453</v>
      </c>
      <c r="L6" s="104">
        <f aca="true" t="shared" si="1" ref="L6:L22">SUM(D6:K6)</f>
        <v>290632</v>
      </c>
    </row>
    <row r="7" spans="1:12" ht="24.75" customHeight="1" thickBot="1">
      <c r="A7" s="182"/>
      <c r="B7" s="81" t="s">
        <v>124</v>
      </c>
      <c r="C7" s="80">
        <v>0.04</v>
      </c>
      <c r="D7" s="104">
        <f>D3*C7</f>
        <v>63730</v>
      </c>
      <c r="E7" s="104">
        <f>E3*C7</f>
        <v>8040</v>
      </c>
      <c r="F7" s="104">
        <f>F3*C7</f>
        <v>22328</v>
      </c>
      <c r="G7" s="104">
        <f>G3*C7</f>
        <v>13201</v>
      </c>
      <c r="H7" s="104">
        <f>H3*C7</f>
        <v>120120</v>
      </c>
      <c r="I7" s="104">
        <f>I3*C7</f>
        <v>20760</v>
      </c>
      <c r="J7" s="104">
        <f>J3*C7</f>
        <v>25000</v>
      </c>
      <c r="K7" s="104">
        <f>K3*C7</f>
        <v>17453</v>
      </c>
      <c r="L7" s="104">
        <f t="shared" si="1"/>
        <v>290632</v>
      </c>
    </row>
    <row r="8" spans="1:12" ht="36.75" customHeight="1" thickBot="1">
      <c r="A8" s="183"/>
      <c r="B8" s="81" t="s">
        <v>125</v>
      </c>
      <c r="C8" s="80">
        <v>0.1</v>
      </c>
      <c r="D8" s="104">
        <f>D3*C8</f>
        <v>159325</v>
      </c>
      <c r="E8" s="104">
        <f>E3*C8</f>
        <v>20100</v>
      </c>
      <c r="F8" s="104">
        <f>F3*C8</f>
        <v>55820</v>
      </c>
      <c r="G8" s="104">
        <f>G3*C8</f>
        <v>33002</v>
      </c>
      <c r="H8" s="104">
        <f>H3*C8</f>
        <v>300300</v>
      </c>
      <c r="I8" s="104">
        <f>I3*C8</f>
        <v>51900</v>
      </c>
      <c r="J8" s="104">
        <f>J3*C8</f>
        <v>62500</v>
      </c>
      <c r="K8" s="104">
        <f>K3*C8</f>
        <v>43633</v>
      </c>
      <c r="L8" s="104">
        <f t="shared" si="1"/>
        <v>726580</v>
      </c>
    </row>
    <row r="9" spans="1:12" ht="40.5" customHeight="1" thickBot="1">
      <c r="A9" s="184" t="s">
        <v>139</v>
      </c>
      <c r="B9" s="82" t="s">
        <v>126</v>
      </c>
      <c r="C9" s="83">
        <v>0.1</v>
      </c>
      <c r="D9" s="105">
        <f>D3*C9</f>
        <v>159325</v>
      </c>
      <c r="E9" s="105">
        <f>E3*C9</f>
        <v>20100</v>
      </c>
      <c r="F9" s="105">
        <f>F3*C9</f>
        <v>55820</v>
      </c>
      <c r="G9" s="105">
        <f>G3*C9</f>
        <v>33002</v>
      </c>
      <c r="H9" s="105">
        <f>H3*C9</f>
        <v>300300</v>
      </c>
      <c r="I9" s="105">
        <f>I3*C9</f>
        <v>51900</v>
      </c>
      <c r="J9" s="105">
        <f>J3*C9</f>
        <v>62500</v>
      </c>
      <c r="K9" s="105">
        <f>K3*C9</f>
        <v>43633</v>
      </c>
      <c r="L9" s="105">
        <f t="shared" si="1"/>
        <v>726580</v>
      </c>
    </row>
    <row r="10" spans="1:12" ht="24.75" customHeight="1" thickBot="1">
      <c r="A10" s="185"/>
      <c r="B10" s="99" t="s">
        <v>127</v>
      </c>
      <c r="C10" s="83">
        <v>0.04</v>
      </c>
      <c r="D10" s="105">
        <f>D3*C10</f>
        <v>63730</v>
      </c>
      <c r="E10" s="105">
        <f>E3*C10</f>
        <v>8040</v>
      </c>
      <c r="F10" s="105">
        <f>F3*C10</f>
        <v>22328</v>
      </c>
      <c r="G10" s="105">
        <f>G3*C10</f>
        <v>13201</v>
      </c>
      <c r="H10" s="105">
        <f>H3*C10</f>
        <v>120120</v>
      </c>
      <c r="I10" s="105">
        <f>I3*C10</f>
        <v>20760</v>
      </c>
      <c r="J10" s="105">
        <f>J3*C10</f>
        <v>25000</v>
      </c>
      <c r="K10" s="105">
        <f>K3*C10</f>
        <v>17453</v>
      </c>
      <c r="L10" s="105">
        <f t="shared" si="1"/>
        <v>290632</v>
      </c>
    </row>
    <row r="11" spans="1:12" ht="16.5" thickBot="1">
      <c r="A11" s="185"/>
      <c r="B11" s="99" t="s">
        <v>128</v>
      </c>
      <c r="C11" s="83">
        <v>0.04</v>
      </c>
      <c r="D11" s="105">
        <f>D3*C11</f>
        <v>63730</v>
      </c>
      <c r="E11" s="105">
        <f>E3*C11</f>
        <v>8040</v>
      </c>
      <c r="F11" s="105">
        <f>F3*C11</f>
        <v>22328</v>
      </c>
      <c r="G11" s="105">
        <f>G3*C11</f>
        <v>13201</v>
      </c>
      <c r="H11" s="105">
        <f>H3*C11</f>
        <v>120120</v>
      </c>
      <c r="I11" s="105">
        <f>I3*C11</f>
        <v>20760</v>
      </c>
      <c r="J11" s="105">
        <f>J3*C11</f>
        <v>25000</v>
      </c>
      <c r="K11" s="105">
        <f>K3*C11</f>
        <v>17453</v>
      </c>
      <c r="L11" s="105">
        <f>SUM(D11:K11)</f>
        <v>290632</v>
      </c>
    </row>
    <row r="12" spans="1:12" ht="16.5" thickBot="1">
      <c r="A12" s="185"/>
      <c r="B12" s="99" t="s">
        <v>129</v>
      </c>
      <c r="C12" s="83">
        <v>0.04</v>
      </c>
      <c r="D12" s="105">
        <f>D3*C12</f>
        <v>63730</v>
      </c>
      <c r="E12" s="105">
        <f>E3*C12</f>
        <v>8040</v>
      </c>
      <c r="F12" s="105">
        <f>F3*C12</f>
        <v>22328</v>
      </c>
      <c r="G12" s="105">
        <f>G3*C12</f>
        <v>13201</v>
      </c>
      <c r="H12" s="105">
        <f>H3*C12</f>
        <v>120120</v>
      </c>
      <c r="I12" s="105">
        <f>I3*C12</f>
        <v>20760</v>
      </c>
      <c r="J12" s="105">
        <f>J3*C12</f>
        <v>25000</v>
      </c>
      <c r="K12" s="105">
        <f>K3*C12</f>
        <v>17453</v>
      </c>
      <c r="L12" s="105">
        <f t="shared" si="1"/>
        <v>290632</v>
      </c>
    </row>
    <row r="13" spans="1:12" ht="16.5" thickBot="1">
      <c r="A13" s="186"/>
      <c r="B13" s="99" t="s">
        <v>130</v>
      </c>
      <c r="C13" s="83">
        <v>0.05</v>
      </c>
      <c r="D13" s="105">
        <f>D8*C13</f>
        <v>7966</v>
      </c>
      <c r="E13" s="105">
        <f>E8*C13</f>
        <v>1005</v>
      </c>
      <c r="F13" s="105">
        <f>F8*C13</f>
        <v>2791</v>
      </c>
      <c r="G13" s="105">
        <f>G8*C13</f>
        <v>1650</v>
      </c>
      <c r="H13" s="105">
        <f>H8*C13</f>
        <v>15015</v>
      </c>
      <c r="I13" s="105">
        <f>I8*C13</f>
        <v>2595</v>
      </c>
      <c r="J13" s="105">
        <f>J8*C13</f>
        <v>3125</v>
      </c>
      <c r="K13" s="105">
        <f>K8*C13</f>
        <v>2182</v>
      </c>
      <c r="L13" s="105">
        <f>SUM(D13:K13)</f>
        <v>36329</v>
      </c>
    </row>
    <row r="14" spans="1:12" ht="16.5" thickBot="1">
      <c r="A14" s="179" t="s">
        <v>140</v>
      </c>
      <c r="B14" s="100" t="s">
        <v>131</v>
      </c>
      <c r="C14" s="85">
        <v>0.04</v>
      </c>
      <c r="D14" s="106">
        <f>D3*C14</f>
        <v>63730</v>
      </c>
      <c r="E14" s="106">
        <f>E3*C14</f>
        <v>8040</v>
      </c>
      <c r="F14" s="106">
        <f>F3*C14</f>
        <v>22328</v>
      </c>
      <c r="G14" s="106">
        <f>G3*C14</f>
        <v>13201</v>
      </c>
      <c r="H14" s="106">
        <f>H3*C14</f>
        <v>120120</v>
      </c>
      <c r="I14" s="106">
        <f>I3*C14</f>
        <v>20760</v>
      </c>
      <c r="J14" s="106">
        <f>J3*C14</f>
        <v>25000</v>
      </c>
      <c r="K14" s="106">
        <f>K3*C14</f>
        <v>17453</v>
      </c>
      <c r="L14" s="106">
        <f t="shared" si="1"/>
        <v>290632</v>
      </c>
    </row>
    <row r="15" spans="1:12" ht="23.25" customHeight="1" thickBot="1">
      <c r="A15" s="180"/>
      <c r="B15" s="100" t="s">
        <v>133</v>
      </c>
      <c r="C15" s="85">
        <v>0.04</v>
      </c>
      <c r="D15" s="106">
        <f>D3*C15</f>
        <v>63730</v>
      </c>
      <c r="E15" s="106">
        <f>E3*C15</f>
        <v>8040</v>
      </c>
      <c r="F15" s="106">
        <f>F3*C15</f>
        <v>22328</v>
      </c>
      <c r="G15" s="106">
        <f>G3*C15</f>
        <v>13201</v>
      </c>
      <c r="H15" s="106">
        <f>H3*C15</f>
        <v>120120</v>
      </c>
      <c r="I15" s="106">
        <f>I3*C15</f>
        <v>20760</v>
      </c>
      <c r="J15" s="106">
        <f>J3*C15</f>
        <v>25000</v>
      </c>
      <c r="K15" s="106">
        <f>K3*C15</f>
        <v>17453</v>
      </c>
      <c r="L15" s="106">
        <f aca="true" t="shared" si="2" ref="L15:L21">SUM(D15:K15)</f>
        <v>290632</v>
      </c>
    </row>
    <row r="16" spans="1:12" ht="32.25" customHeight="1" thickBot="1">
      <c r="A16" s="180"/>
      <c r="B16" s="84" t="s">
        <v>132</v>
      </c>
      <c r="C16" s="85">
        <v>0.1</v>
      </c>
      <c r="D16" s="106">
        <f>D3*C16</f>
        <v>159325</v>
      </c>
      <c r="E16" s="106">
        <f>$E$3*C16</f>
        <v>20100</v>
      </c>
      <c r="F16" s="106">
        <f>$F$3*C16</f>
        <v>55820</v>
      </c>
      <c r="G16" s="106">
        <f>$G$3*C16</f>
        <v>33002</v>
      </c>
      <c r="H16" s="106">
        <f>$H$3*C16</f>
        <v>300300</v>
      </c>
      <c r="I16" s="106">
        <f>$I$3*C16</f>
        <v>51900</v>
      </c>
      <c r="J16" s="106">
        <f>$J$3*C16</f>
        <v>62500</v>
      </c>
      <c r="K16" s="106">
        <f>$K$3*C16</f>
        <v>43633</v>
      </c>
      <c r="L16" s="106">
        <f t="shared" si="2"/>
        <v>726580</v>
      </c>
    </row>
    <row r="17" spans="1:12" ht="16.5" thickBot="1">
      <c r="A17" s="180"/>
      <c r="B17" s="100" t="s">
        <v>134</v>
      </c>
      <c r="C17" s="85">
        <v>0.04</v>
      </c>
      <c r="D17" s="106">
        <f>$D$3*C17</f>
        <v>63730</v>
      </c>
      <c r="E17" s="106">
        <f>$E$3*C17</f>
        <v>8040</v>
      </c>
      <c r="F17" s="106">
        <f>$F$3*C17</f>
        <v>22328</v>
      </c>
      <c r="G17" s="106">
        <f>$G$3*C17</f>
        <v>13201</v>
      </c>
      <c r="H17" s="106">
        <f>$H$3*C17</f>
        <v>120120</v>
      </c>
      <c r="I17" s="106">
        <f>$I$3*C17</f>
        <v>20760</v>
      </c>
      <c r="J17" s="106">
        <f>$J$3*C17</f>
        <v>25000</v>
      </c>
      <c r="K17" s="106">
        <f>$K$3*C17</f>
        <v>17453</v>
      </c>
      <c r="L17" s="106">
        <f t="shared" si="2"/>
        <v>290632</v>
      </c>
    </row>
    <row r="18" spans="1:12" ht="32.25" thickBot="1">
      <c r="A18" s="187" t="s">
        <v>141</v>
      </c>
      <c r="B18" s="86" t="s">
        <v>135</v>
      </c>
      <c r="C18" s="87">
        <v>0.1</v>
      </c>
      <c r="D18" s="107">
        <f>D3*C18</f>
        <v>159325</v>
      </c>
      <c r="E18" s="107">
        <f>E3*C18</f>
        <v>20100</v>
      </c>
      <c r="F18" s="107">
        <f>F3*C18</f>
        <v>55820</v>
      </c>
      <c r="G18" s="107">
        <f>G3*C18</f>
        <v>33002</v>
      </c>
      <c r="H18" s="107">
        <f>H3*C18</f>
        <v>300300</v>
      </c>
      <c r="I18" s="107">
        <f>I3*C18</f>
        <v>51900</v>
      </c>
      <c r="J18" s="107">
        <f>J3*C18</f>
        <v>62500</v>
      </c>
      <c r="K18" s="107">
        <f>K3*C18</f>
        <v>43633</v>
      </c>
      <c r="L18" s="107">
        <f t="shared" si="2"/>
        <v>726580</v>
      </c>
    </row>
    <row r="19" spans="1:12" ht="16.5" thickBot="1">
      <c r="A19" s="187"/>
      <c r="B19" s="88" t="s">
        <v>136</v>
      </c>
      <c r="C19" s="87">
        <v>0.04</v>
      </c>
      <c r="D19" s="107">
        <f>D3*C19</f>
        <v>63730</v>
      </c>
      <c r="E19" s="107">
        <f>E3*C19</f>
        <v>8040</v>
      </c>
      <c r="F19" s="107">
        <f>F3*C19</f>
        <v>22328</v>
      </c>
      <c r="G19" s="107">
        <f>G3*C19</f>
        <v>13201</v>
      </c>
      <c r="H19" s="107">
        <f>H3*C19</f>
        <v>120120</v>
      </c>
      <c r="I19" s="107">
        <f>I3*C19</f>
        <v>20760</v>
      </c>
      <c r="J19" s="107">
        <f>J3*C19</f>
        <v>25000</v>
      </c>
      <c r="K19" s="107">
        <f>K3*C19</f>
        <v>17453</v>
      </c>
      <c r="L19" s="107">
        <f t="shared" si="2"/>
        <v>290632</v>
      </c>
    </row>
    <row r="20" spans="1:12" ht="16.5" thickBot="1">
      <c r="A20" s="187"/>
      <c r="B20" s="88" t="s">
        <v>35</v>
      </c>
      <c r="C20" s="87">
        <v>0.03</v>
      </c>
      <c r="D20" s="107">
        <f>D3*C20</f>
        <v>47798</v>
      </c>
      <c r="E20" s="107">
        <f>E3*C20</f>
        <v>6030</v>
      </c>
      <c r="F20" s="107">
        <f>F3*C20</f>
        <v>16746</v>
      </c>
      <c r="G20" s="107">
        <f>G3*C20</f>
        <v>9901</v>
      </c>
      <c r="H20" s="107">
        <f>H3*C20</f>
        <v>90090</v>
      </c>
      <c r="I20" s="107">
        <f>I3*C20</f>
        <v>15570</v>
      </c>
      <c r="J20" s="107">
        <f>J3*C20</f>
        <v>18750</v>
      </c>
      <c r="K20" s="107">
        <f>K3*C20</f>
        <v>13090</v>
      </c>
      <c r="L20" s="107">
        <f t="shared" si="2"/>
        <v>217975</v>
      </c>
    </row>
    <row r="21" spans="1:12" ht="16.5" thickBot="1">
      <c r="A21" s="187"/>
      <c r="B21" s="88" t="s">
        <v>137</v>
      </c>
      <c r="C21" s="87">
        <v>0.03</v>
      </c>
      <c r="D21" s="107">
        <f>D3*$C$21</f>
        <v>47798</v>
      </c>
      <c r="E21" s="107">
        <f aca="true" t="shared" si="3" ref="E21:K21">E3*$C$21</f>
        <v>6030</v>
      </c>
      <c r="F21" s="107">
        <f t="shared" si="3"/>
        <v>16746</v>
      </c>
      <c r="G21" s="107">
        <f t="shared" si="3"/>
        <v>9901</v>
      </c>
      <c r="H21" s="107">
        <f t="shared" si="3"/>
        <v>90090</v>
      </c>
      <c r="I21" s="107">
        <f t="shared" si="3"/>
        <v>15570</v>
      </c>
      <c r="J21" s="107">
        <f t="shared" si="3"/>
        <v>18750</v>
      </c>
      <c r="K21" s="107">
        <f t="shared" si="3"/>
        <v>13090</v>
      </c>
      <c r="L21" s="107">
        <f t="shared" si="2"/>
        <v>217975</v>
      </c>
    </row>
    <row r="22" spans="1:12" ht="24.75" customHeight="1" thickBot="1">
      <c r="A22" s="171" t="s">
        <v>36</v>
      </c>
      <c r="B22" s="172"/>
      <c r="C22" s="89">
        <v>0.03</v>
      </c>
      <c r="D22" s="108">
        <f>D3*C22</f>
        <v>47798</v>
      </c>
      <c r="E22" s="108">
        <f>E3*C22</f>
        <v>6030</v>
      </c>
      <c r="F22" s="108">
        <f>F3*C22</f>
        <v>16746</v>
      </c>
      <c r="G22" s="108">
        <f>G3*C22</f>
        <v>9901</v>
      </c>
      <c r="H22" s="108">
        <f>H3*C22</f>
        <v>90090</v>
      </c>
      <c r="I22" s="108">
        <f>I3*C22</f>
        <v>15570</v>
      </c>
      <c r="J22" s="108">
        <f>J3*C22</f>
        <v>18750</v>
      </c>
      <c r="K22" s="108">
        <f>K3*C22</f>
        <v>13090</v>
      </c>
      <c r="L22" s="108">
        <f t="shared" si="1"/>
        <v>217975</v>
      </c>
    </row>
    <row r="23" spans="1:12" ht="29.25" customHeight="1" thickBot="1">
      <c r="A23" s="188" t="s">
        <v>9</v>
      </c>
      <c r="B23" s="189"/>
      <c r="C23" s="90">
        <f>SUM(C4:C22)</f>
        <v>1</v>
      </c>
      <c r="D23" s="91">
        <f>D3*C23</f>
        <v>1593251</v>
      </c>
      <c r="E23" s="91">
        <f>E3*C23</f>
        <v>201000</v>
      </c>
      <c r="F23" s="91">
        <f>F3*C23</f>
        <v>558200</v>
      </c>
      <c r="G23" s="91">
        <f>G3*C23</f>
        <v>330021</v>
      </c>
      <c r="H23" s="91">
        <f>H3*C23</f>
        <v>3003000</v>
      </c>
      <c r="I23" s="91">
        <f>I3*C23</f>
        <v>519000</v>
      </c>
      <c r="J23" s="91">
        <f>J3*C23</f>
        <v>625000</v>
      </c>
      <c r="K23" s="91">
        <f>K3*C23</f>
        <v>436330</v>
      </c>
      <c r="L23" s="91">
        <f>SUM(D23:K23)</f>
        <v>7265802</v>
      </c>
    </row>
    <row r="24" spans="1:12" ht="37.5" customHeight="1">
      <c r="A24" s="173" t="s">
        <v>143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4:L24"/>
    <mergeCell ref="A1:L1"/>
    <mergeCell ref="A2:A3"/>
    <mergeCell ref="A14:A17"/>
    <mergeCell ref="A4:A8"/>
    <mergeCell ref="A9:A13"/>
    <mergeCell ref="A18:A21"/>
    <mergeCell ref="A23:B23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N27"/>
  <sheetViews>
    <sheetView zoomScalePageLayoutView="0" workbookViewId="0" topLeftCell="A1">
      <selection activeCell="F28" sqref="F28"/>
    </sheetView>
  </sheetViews>
  <sheetFormatPr defaultColWidth="9.00390625" defaultRowHeight="16.5"/>
  <cols>
    <col min="1" max="1" width="5.625" style="72" customWidth="1"/>
    <col min="2" max="2" width="19.503906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.75" thickBot="1">
      <c r="A1" s="175" t="s">
        <v>144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55</v>
      </c>
      <c r="F2" s="92" t="s">
        <v>56</v>
      </c>
      <c r="G2" s="93" t="s">
        <v>46</v>
      </c>
      <c r="H2" s="93" t="s">
        <v>58</v>
      </c>
      <c r="I2" s="92" t="s">
        <v>59</v>
      </c>
      <c r="J2" s="92" t="s">
        <v>60</v>
      </c>
      <c r="K2" s="92" t="s">
        <v>61</v>
      </c>
      <c r="L2" s="94" t="s">
        <v>9</v>
      </c>
    </row>
    <row r="3" spans="1:14" ht="21.75" customHeight="1" thickBot="1">
      <c r="A3" s="178"/>
      <c r="B3" s="96" t="s">
        <v>2</v>
      </c>
      <c r="C3" s="75" t="s">
        <v>4</v>
      </c>
      <c r="D3" s="101">
        <v>1270499</v>
      </c>
      <c r="E3" s="102">
        <v>340000</v>
      </c>
      <c r="F3" s="101">
        <v>556340</v>
      </c>
      <c r="G3" s="102">
        <v>563852</v>
      </c>
      <c r="H3" s="102">
        <v>1298000</v>
      </c>
      <c r="I3" s="102">
        <v>658000</v>
      </c>
      <c r="J3" s="102">
        <v>869000</v>
      </c>
      <c r="K3" s="101">
        <v>563510</v>
      </c>
      <c r="L3" s="103">
        <f>SUM(D3:K3)</f>
        <v>6119201</v>
      </c>
      <c r="N3" s="74"/>
    </row>
    <row r="4" spans="1:14" ht="24.75" customHeight="1" thickBot="1">
      <c r="A4" s="181" t="s">
        <v>92</v>
      </c>
      <c r="B4" s="97" t="s">
        <v>121</v>
      </c>
      <c r="C4" s="80">
        <v>0.06</v>
      </c>
      <c r="D4" s="104">
        <f>D3*$C$4</f>
        <v>76230</v>
      </c>
      <c r="E4" s="104">
        <f aca="true" t="shared" si="0" ref="E4:L4">E3*$C$4</f>
        <v>20400</v>
      </c>
      <c r="F4" s="104">
        <f t="shared" si="0"/>
        <v>33380</v>
      </c>
      <c r="G4" s="104">
        <f t="shared" si="0"/>
        <v>33831</v>
      </c>
      <c r="H4" s="104">
        <f t="shared" si="0"/>
        <v>77880</v>
      </c>
      <c r="I4" s="104">
        <f t="shared" si="0"/>
        <v>39480</v>
      </c>
      <c r="J4" s="104">
        <f t="shared" si="0"/>
        <v>52140</v>
      </c>
      <c r="K4" s="104">
        <f t="shared" si="0"/>
        <v>33811</v>
      </c>
      <c r="L4" s="104">
        <f t="shared" si="0"/>
        <v>367152</v>
      </c>
      <c r="N4" s="74"/>
    </row>
    <row r="5" spans="1:12" ht="24.75" customHeight="1" thickBot="1">
      <c r="A5" s="182"/>
      <c r="B5" s="98" t="s">
        <v>122</v>
      </c>
      <c r="C5" s="80">
        <v>0.04</v>
      </c>
      <c r="D5" s="104">
        <f>D3*C5</f>
        <v>50820</v>
      </c>
      <c r="E5" s="104">
        <f>E3*C5</f>
        <v>13600</v>
      </c>
      <c r="F5" s="104">
        <f>F3*C5</f>
        <v>22254</v>
      </c>
      <c r="G5" s="104">
        <f>G3*C5</f>
        <v>22554</v>
      </c>
      <c r="H5" s="104">
        <f>H3*C5</f>
        <v>51920</v>
      </c>
      <c r="I5" s="104">
        <f>I3*C5</f>
        <v>26320</v>
      </c>
      <c r="J5" s="104">
        <f>J3*C5</f>
        <v>34760</v>
      </c>
      <c r="K5" s="104">
        <f>K3*C5</f>
        <v>22540</v>
      </c>
      <c r="L5" s="104">
        <f>SUM(D5:K5)</f>
        <v>244768</v>
      </c>
    </row>
    <row r="6" spans="1:12" ht="16.5" thickBot="1">
      <c r="A6" s="182"/>
      <c r="B6" s="98" t="s">
        <v>123</v>
      </c>
      <c r="C6" s="80">
        <v>0.04</v>
      </c>
      <c r="D6" s="104">
        <f>D3*C6</f>
        <v>50820</v>
      </c>
      <c r="E6" s="104">
        <f>E3*C6</f>
        <v>13600</v>
      </c>
      <c r="F6" s="104">
        <f>F3*C6</f>
        <v>22254</v>
      </c>
      <c r="G6" s="104">
        <f>G3*C6</f>
        <v>22554</v>
      </c>
      <c r="H6" s="104">
        <f>H3*C6</f>
        <v>51920</v>
      </c>
      <c r="I6" s="104">
        <f>I3*C6</f>
        <v>26320</v>
      </c>
      <c r="J6" s="104">
        <f>J3*C6</f>
        <v>34760</v>
      </c>
      <c r="K6" s="104">
        <f>K3*C6</f>
        <v>22540</v>
      </c>
      <c r="L6" s="104">
        <f aca="true" t="shared" si="1" ref="L6:L22">SUM(D6:K6)</f>
        <v>244768</v>
      </c>
    </row>
    <row r="7" spans="1:12" ht="24.75" customHeight="1" thickBot="1">
      <c r="A7" s="182"/>
      <c r="B7" s="81" t="s">
        <v>124</v>
      </c>
      <c r="C7" s="80">
        <v>0.04</v>
      </c>
      <c r="D7" s="104">
        <f>D3*C7</f>
        <v>50820</v>
      </c>
      <c r="E7" s="104">
        <f>E3*C7</f>
        <v>13600</v>
      </c>
      <c r="F7" s="104">
        <f>F3*C7</f>
        <v>22254</v>
      </c>
      <c r="G7" s="104">
        <f>G3*C7</f>
        <v>22554</v>
      </c>
      <c r="H7" s="104">
        <f>H3*C7</f>
        <v>51920</v>
      </c>
      <c r="I7" s="104">
        <f>I3*C7</f>
        <v>26320</v>
      </c>
      <c r="J7" s="104">
        <f>J3*C7</f>
        <v>34760</v>
      </c>
      <c r="K7" s="104">
        <f>K3*C7</f>
        <v>22540</v>
      </c>
      <c r="L7" s="104">
        <f t="shared" si="1"/>
        <v>244768</v>
      </c>
    </row>
    <row r="8" spans="1:12" ht="36.75" customHeight="1" thickBot="1">
      <c r="A8" s="183"/>
      <c r="B8" s="81" t="s">
        <v>125</v>
      </c>
      <c r="C8" s="80">
        <v>0.1</v>
      </c>
      <c r="D8" s="104">
        <f>D3*C8</f>
        <v>127050</v>
      </c>
      <c r="E8" s="104">
        <f>E3*C8</f>
        <v>34000</v>
      </c>
      <c r="F8" s="104">
        <f>F3*C8</f>
        <v>55634</v>
      </c>
      <c r="G8" s="104">
        <f>G3*C8</f>
        <v>56385</v>
      </c>
      <c r="H8" s="104">
        <f>H3*C8</f>
        <v>129800</v>
      </c>
      <c r="I8" s="104">
        <f>I3*C8</f>
        <v>65800</v>
      </c>
      <c r="J8" s="104">
        <f>J3*C8</f>
        <v>86900</v>
      </c>
      <c r="K8" s="104">
        <f>K3*C8</f>
        <v>56351</v>
      </c>
      <c r="L8" s="104">
        <f t="shared" si="1"/>
        <v>611920</v>
      </c>
    </row>
    <row r="9" spans="1:12" ht="40.5" customHeight="1" thickBot="1">
      <c r="A9" s="184" t="s">
        <v>98</v>
      </c>
      <c r="B9" s="82" t="s">
        <v>126</v>
      </c>
      <c r="C9" s="83">
        <v>0.1</v>
      </c>
      <c r="D9" s="105">
        <f>D3*C9</f>
        <v>127050</v>
      </c>
      <c r="E9" s="105">
        <f>E3*C9</f>
        <v>34000</v>
      </c>
      <c r="F9" s="105">
        <f>F3*C9</f>
        <v>55634</v>
      </c>
      <c r="G9" s="105">
        <f>G3*C9</f>
        <v>56385</v>
      </c>
      <c r="H9" s="105">
        <f>H3*C9</f>
        <v>129800</v>
      </c>
      <c r="I9" s="105">
        <f>I3*C9</f>
        <v>65800</v>
      </c>
      <c r="J9" s="105">
        <f>J3*C9</f>
        <v>86900</v>
      </c>
      <c r="K9" s="105">
        <f>K3*C9</f>
        <v>56351</v>
      </c>
      <c r="L9" s="105">
        <f t="shared" si="1"/>
        <v>611920</v>
      </c>
    </row>
    <row r="10" spans="1:12" ht="24.75" customHeight="1" thickBot="1">
      <c r="A10" s="185"/>
      <c r="B10" s="99" t="s">
        <v>127</v>
      </c>
      <c r="C10" s="83">
        <v>0.04</v>
      </c>
      <c r="D10" s="105">
        <f>D3*C10</f>
        <v>50820</v>
      </c>
      <c r="E10" s="105">
        <f>E3*C10</f>
        <v>13600</v>
      </c>
      <c r="F10" s="105">
        <f>F3*C10</f>
        <v>22254</v>
      </c>
      <c r="G10" s="105">
        <f>G3*C10</f>
        <v>22554</v>
      </c>
      <c r="H10" s="105">
        <f>H3*C10</f>
        <v>51920</v>
      </c>
      <c r="I10" s="105">
        <f>I3*C10</f>
        <v>26320</v>
      </c>
      <c r="J10" s="105">
        <f>J3*C10</f>
        <v>34760</v>
      </c>
      <c r="K10" s="105">
        <f>K3*C10</f>
        <v>22540</v>
      </c>
      <c r="L10" s="105">
        <f t="shared" si="1"/>
        <v>244768</v>
      </c>
    </row>
    <row r="11" spans="1:12" ht="16.5" thickBot="1">
      <c r="A11" s="185"/>
      <c r="B11" s="99" t="s">
        <v>128</v>
      </c>
      <c r="C11" s="83">
        <v>0.04</v>
      </c>
      <c r="D11" s="105">
        <f>D3*C11</f>
        <v>50820</v>
      </c>
      <c r="E11" s="105">
        <f>E3*C11</f>
        <v>13600</v>
      </c>
      <c r="F11" s="105">
        <f>F3*C11</f>
        <v>22254</v>
      </c>
      <c r="G11" s="105">
        <f>G3*C11</f>
        <v>22554</v>
      </c>
      <c r="H11" s="105">
        <f>H3*C11</f>
        <v>51920</v>
      </c>
      <c r="I11" s="105">
        <f>I3*C11</f>
        <v>26320</v>
      </c>
      <c r="J11" s="105">
        <f>J3*C11</f>
        <v>34760</v>
      </c>
      <c r="K11" s="105">
        <f>K3*C11</f>
        <v>22540</v>
      </c>
      <c r="L11" s="105">
        <f>SUM(D11:K11)</f>
        <v>244768</v>
      </c>
    </row>
    <row r="12" spans="1:12" ht="16.5" thickBot="1">
      <c r="A12" s="185"/>
      <c r="B12" s="99" t="s">
        <v>129</v>
      </c>
      <c r="C12" s="83">
        <v>0.04</v>
      </c>
      <c r="D12" s="105">
        <f>D3*C12</f>
        <v>50820</v>
      </c>
      <c r="E12" s="105">
        <f>E3*C12</f>
        <v>13600</v>
      </c>
      <c r="F12" s="105">
        <f>F3*C12</f>
        <v>22254</v>
      </c>
      <c r="G12" s="105">
        <f>G3*C12</f>
        <v>22554</v>
      </c>
      <c r="H12" s="105">
        <f>H3*C12</f>
        <v>51920</v>
      </c>
      <c r="I12" s="105">
        <f>I3*C12</f>
        <v>26320</v>
      </c>
      <c r="J12" s="105">
        <f>J3*C12</f>
        <v>34760</v>
      </c>
      <c r="K12" s="105">
        <f>K3*C12</f>
        <v>22540</v>
      </c>
      <c r="L12" s="105">
        <f t="shared" si="1"/>
        <v>244768</v>
      </c>
    </row>
    <row r="13" spans="1:12" ht="16.5" thickBot="1">
      <c r="A13" s="186"/>
      <c r="B13" s="99" t="s">
        <v>130</v>
      </c>
      <c r="C13" s="83">
        <v>0.05</v>
      </c>
      <c r="D13" s="105">
        <f>D8*C13</f>
        <v>6353</v>
      </c>
      <c r="E13" s="105">
        <f>E8*C13</f>
        <v>1700</v>
      </c>
      <c r="F13" s="105">
        <f>F8*C13</f>
        <v>2782</v>
      </c>
      <c r="G13" s="105">
        <f>G8*C13</f>
        <v>2819</v>
      </c>
      <c r="H13" s="105">
        <f>H8*C13</f>
        <v>6490</v>
      </c>
      <c r="I13" s="105">
        <f>I8*C13</f>
        <v>3290</v>
      </c>
      <c r="J13" s="105">
        <f>J8*C13</f>
        <v>4345</v>
      </c>
      <c r="K13" s="105">
        <f>K8*C13</f>
        <v>2818</v>
      </c>
      <c r="L13" s="105">
        <f>SUM(D13:K13)</f>
        <v>30597</v>
      </c>
    </row>
    <row r="14" spans="1:12" ht="16.5" thickBot="1">
      <c r="A14" s="179" t="s">
        <v>140</v>
      </c>
      <c r="B14" s="100" t="s">
        <v>131</v>
      </c>
      <c r="C14" s="85">
        <v>0.04</v>
      </c>
      <c r="D14" s="106">
        <f>D3*C14</f>
        <v>50820</v>
      </c>
      <c r="E14" s="106">
        <f>E3*C14</f>
        <v>13600</v>
      </c>
      <c r="F14" s="106">
        <f>F3*C14</f>
        <v>22254</v>
      </c>
      <c r="G14" s="106">
        <f>G3*C14</f>
        <v>22554</v>
      </c>
      <c r="H14" s="106">
        <f>H3*C14</f>
        <v>51920</v>
      </c>
      <c r="I14" s="106">
        <f>I3*C14</f>
        <v>26320</v>
      </c>
      <c r="J14" s="106">
        <f>J3*C14</f>
        <v>34760</v>
      </c>
      <c r="K14" s="106">
        <f>K3*C14</f>
        <v>22540</v>
      </c>
      <c r="L14" s="106">
        <f t="shared" si="1"/>
        <v>244768</v>
      </c>
    </row>
    <row r="15" spans="1:12" ht="23.25" customHeight="1" thickBot="1">
      <c r="A15" s="180"/>
      <c r="B15" s="100" t="s">
        <v>133</v>
      </c>
      <c r="C15" s="85">
        <v>0.04</v>
      </c>
      <c r="D15" s="106">
        <f>D3*C15</f>
        <v>50820</v>
      </c>
      <c r="E15" s="106">
        <f>E3*C15</f>
        <v>13600</v>
      </c>
      <c r="F15" s="106">
        <f>F3*C15</f>
        <v>22254</v>
      </c>
      <c r="G15" s="106">
        <f>G3*C15</f>
        <v>22554</v>
      </c>
      <c r="H15" s="106">
        <f>H3*C15</f>
        <v>51920</v>
      </c>
      <c r="I15" s="106">
        <f>I3*C15</f>
        <v>26320</v>
      </c>
      <c r="J15" s="106">
        <f>J3*C15</f>
        <v>34760</v>
      </c>
      <c r="K15" s="106">
        <f>K3*C15</f>
        <v>22540</v>
      </c>
      <c r="L15" s="106">
        <f t="shared" si="1"/>
        <v>244768</v>
      </c>
    </row>
    <row r="16" spans="1:12" ht="32.25" customHeight="1" thickBot="1">
      <c r="A16" s="180"/>
      <c r="B16" s="84" t="s">
        <v>132</v>
      </c>
      <c r="C16" s="85">
        <v>0.1</v>
      </c>
      <c r="D16" s="106">
        <f>D3*C16</f>
        <v>127050</v>
      </c>
      <c r="E16" s="106">
        <f>$E$3*C16</f>
        <v>34000</v>
      </c>
      <c r="F16" s="106">
        <f>$F$3*C16</f>
        <v>55634</v>
      </c>
      <c r="G16" s="106">
        <f>$G$3*C16</f>
        <v>56385</v>
      </c>
      <c r="H16" s="106">
        <f>$H$3*C16</f>
        <v>129800</v>
      </c>
      <c r="I16" s="106">
        <f>$I$3*C16</f>
        <v>65800</v>
      </c>
      <c r="J16" s="106">
        <f>$J$3*C16</f>
        <v>86900</v>
      </c>
      <c r="K16" s="106">
        <f>$K$3*C16</f>
        <v>56351</v>
      </c>
      <c r="L16" s="106">
        <f t="shared" si="1"/>
        <v>611920</v>
      </c>
    </row>
    <row r="17" spans="1:12" ht="16.5" thickBot="1">
      <c r="A17" s="180"/>
      <c r="B17" s="100" t="s">
        <v>134</v>
      </c>
      <c r="C17" s="85">
        <v>0.04</v>
      </c>
      <c r="D17" s="106">
        <f>$D$3*C17</f>
        <v>50820</v>
      </c>
      <c r="E17" s="106">
        <f>$E$3*C17</f>
        <v>13600</v>
      </c>
      <c r="F17" s="106">
        <f>$F$3*C17</f>
        <v>22254</v>
      </c>
      <c r="G17" s="106">
        <f>$G$3*C17</f>
        <v>22554</v>
      </c>
      <c r="H17" s="106">
        <f>$H$3*C17</f>
        <v>51920</v>
      </c>
      <c r="I17" s="106">
        <f>$I$3*C17</f>
        <v>26320</v>
      </c>
      <c r="J17" s="106">
        <f>$J$3*C17</f>
        <v>34760</v>
      </c>
      <c r="K17" s="106">
        <f>$K$3*C17</f>
        <v>22540</v>
      </c>
      <c r="L17" s="106">
        <f t="shared" si="1"/>
        <v>244768</v>
      </c>
    </row>
    <row r="18" spans="1:12" ht="32.25" thickBot="1">
      <c r="A18" s="187" t="s">
        <v>141</v>
      </c>
      <c r="B18" s="86" t="s">
        <v>135</v>
      </c>
      <c r="C18" s="87">
        <v>0.1</v>
      </c>
      <c r="D18" s="107">
        <f>D3*C18</f>
        <v>127050</v>
      </c>
      <c r="E18" s="107">
        <f>E3*C18</f>
        <v>34000</v>
      </c>
      <c r="F18" s="107">
        <f>F3*C18</f>
        <v>55634</v>
      </c>
      <c r="G18" s="107">
        <f>G3*C18</f>
        <v>56385</v>
      </c>
      <c r="H18" s="107">
        <f>H3*C18</f>
        <v>129800</v>
      </c>
      <c r="I18" s="107">
        <f>I3*C18</f>
        <v>65800</v>
      </c>
      <c r="J18" s="107">
        <f>J3*C18</f>
        <v>86900</v>
      </c>
      <c r="K18" s="107">
        <f>K3*C18</f>
        <v>56351</v>
      </c>
      <c r="L18" s="107">
        <f t="shared" si="1"/>
        <v>611920</v>
      </c>
    </row>
    <row r="19" spans="1:12" ht="16.5" thickBot="1">
      <c r="A19" s="187"/>
      <c r="B19" s="88" t="s">
        <v>136</v>
      </c>
      <c r="C19" s="87">
        <v>0.04</v>
      </c>
      <c r="D19" s="107">
        <f>D3*C19</f>
        <v>50820</v>
      </c>
      <c r="E19" s="107">
        <f>E3*C19</f>
        <v>13600</v>
      </c>
      <c r="F19" s="107">
        <f>F3*C19</f>
        <v>22254</v>
      </c>
      <c r="G19" s="107">
        <f>G3*C19</f>
        <v>22554</v>
      </c>
      <c r="H19" s="107">
        <f>H3*C19</f>
        <v>51920</v>
      </c>
      <c r="I19" s="107">
        <f>I3*C19</f>
        <v>26320</v>
      </c>
      <c r="J19" s="107">
        <f>J3*C19</f>
        <v>34760</v>
      </c>
      <c r="K19" s="107">
        <f>K3*C19</f>
        <v>22540</v>
      </c>
      <c r="L19" s="107">
        <f t="shared" si="1"/>
        <v>244768</v>
      </c>
    </row>
    <row r="20" spans="1:12" ht="16.5" thickBot="1">
      <c r="A20" s="187"/>
      <c r="B20" s="88" t="s">
        <v>35</v>
      </c>
      <c r="C20" s="87">
        <v>0.03</v>
      </c>
      <c r="D20" s="107">
        <f>D3*C20</f>
        <v>38115</v>
      </c>
      <c r="E20" s="107">
        <f>E3*C20</f>
        <v>10200</v>
      </c>
      <c r="F20" s="107">
        <f>F3*C20</f>
        <v>16690</v>
      </c>
      <c r="G20" s="107">
        <f>G3*C20</f>
        <v>16916</v>
      </c>
      <c r="H20" s="107">
        <f>H3*C20</f>
        <v>38940</v>
      </c>
      <c r="I20" s="107">
        <f>I3*C20</f>
        <v>19740</v>
      </c>
      <c r="J20" s="107">
        <f>J3*C20</f>
        <v>26070</v>
      </c>
      <c r="K20" s="107">
        <f>K3*C20</f>
        <v>16905</v>
      </c>
      <c r="L20" s="107">
        <f t="shared" si="1"/>
        <v>183576</v>
      </c>
    </row>
    <row r="21" spans="1:12" ht="16.5" thickBot="1">
      <c r="A21" s="187"/>
      <c r="B21" s="88" t="s">
        <v>137</v>
      </c>
      <c r="C21" s="87">
        <v>0.03</v>
      </c>
      <c r="D21" s="107">
        <f>D3*$C$21</f>
        <v>38115</v>
      </c>
      <c r="E21" s="107">
        <f aca="true" t="shared" si="2" ref="E21:K21">E3*$C$21</f>
        <v>10200</v>
      </c>
      <c r="F21" s="107">
        <f t="shared" si="2"/>
        <v>16690</v>
      </c>
      <c r="G21" s="107">
        <f t="shared" si="2"/>
        <v>16916</v>
      </c>
      <c r="H21" s="107">
        <f t="shared" si="2"/>
        <v>38940</v>
      </c>
      <c r="I21" s="107">
        <f t="shared" si="2"/>
        <v>19740</v>
      </c>
      <c r="J21" s="107">
        <f t="shared" si="2"/>
        <v>26070</v>
      </c>
      <c r="K21" s="107">
        <f t="shared" si="2"/>
        <v>16905</v>
      </c>
      <c r="L21" s="107">
        <f t="shared" si="1"/>
        <v>183576</v>
      </c>
    </row>
    <row r="22" spans="1:12" ht="24.75" customHeight="1" thickBot="1">
      <c r="A22" s="171" t="s">
        <v>36</v>
      </c>
      <c r="B22" s="172"/>
      <c r="C22" s="89">
        <v>0.03</v>
      </c>
      <c r="D22" s="108">
        <f>D3*C22</f>
        <v>38115</v>
      </c>
      <c r="E22" s="108">
        <f>E3*C22</f>
        <v>10200</v>
      </c>
      <c r="F22" s="108">
        <f>F3*C22</f>
        <v>16690</v>
      </c>
      <c r="G22" s="108">
        <f>G3*C22</f>
        <v>16916</v>
      </c>
      <c r="H22" s="108">
        <f>H3*C22</f>
        <v>38940</v>
      </c>
      <c r="I22" s="108">
        <f>I3*C22</f>
        <v>19740</v>
      </c>
      <c r="J22" s="108">
        <f>J3*C22</f>
        <v>26070</v>
      </c>
      <c r="K22" s="108">
        <f>K3*C22</f>
        <v>16905</v>
      </c>
      <c r="L22" s="108">
        <f t="shared" si="1"/>
        <v>183576</v>
      </c>
    </row>
    <row r="23" spans="1:12" ht="29.25" customHeight="1" thickBot="1">
      <c r="A23" s="188" t="s">
        <v>9</v>
      </c>
      <c r="B23" s="189"/>
      <c r="C23" s="90">
        <f>SUM(C4:C22)</f>
        <v>1</v>
      </c>
      <c r="D23" s="91">
        <f>D3*C23</f>
        <v>1270499</v>
      </c>
      <c r="E23" s="91">
        <f>E3*C23</f>
        <v>340000</v>
      </c>
      <c r="F23" s="91">
        <f>F3*C23</f>
        <v>556340</v>
      </c>
      <c r="G23" s="91">
        <f>G3*C23</f>
        <v>563852</v>
      </c>
      <c r="H23" s="91">
        <f>H3*C23</f>
        <v>1298000</v>
      </c>
      <c r="I23" s="91">
        <f>I3*C23</f>
        <v>658000</v>
      </c>
      <c r="J23" s="91">
        <f>J3*C23</f>
        <v>869000</v>
      </c>
      <c r="K23" s="91">
        <f>K3*C23</f>
        <v>563510</v>
      </c>
      <c r="L23" s="91">
        <f>SUM(D23:K23)</f>
        <v>6119201</v>
      </c>
    </row>
    <row r="24" spans="1:12" ht="37.5" customHeight="1">
      <c r="A24" s="173" t="s">
        <v>143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3:B23"/>
    <mergeCell ref="A24:L24"/>
    <mergeCell ref="A1:L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N27"/>
  <sheetViews>
    <sheetView zoomScalePageLayoutView="0" workbookViewId="0" topLeftCell="A1">
      <selection activeCell="D3" sqref="D3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.75" thickBot="1">
      <c r="A1" s="175" t="s">
        <v>145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55</v>
      </c>
      <c r="F2" s="92" t="s">
        <v>56</v>
      </c>
      <c r="G2" s="93" t="s">
        <v>46</v>
      </c>
      <c r="H2" s="93" t="s">
        <v>58</v>
      </c>
      <c r="I2" s="92" t="s">
        <v>59</v>
      </c>
      <c r="J2" s="92" t="s">
        <v>60</v>
      </c>
      <c r="K2" s="92" t="s">
        <v>61</v>
      </c>
      <c r="L2" s="94" t="s">
        <v>9</v>
      </c>
    </row>
    <row r="3" spans="1:14" ht="21.75" customHeight="1" thickBot="1">
      <c r="A3" s="178"/>
      <c r="B3" s="96" t="s">
        <v>2</v>
      </c>
      <c r="C3" s="75" t="s">
        <v>4</v>
      </c>
      <c r="D3" s="101">
        <v>1139962</v>
      </c>
      <c r="E3" s="102">
        <v>326000</v>
      </c>
      <c r="F3" s="101">
        <v>400000</v>
      </c>
      <c r="G3" s="102">
        <v>319598</v>
      </c>
      <c r="H3" s="102">
        <v>1836800</v>
      </c>
      <c r="I3" s="102">
        <v>752000</v>
      </c>
      <c r="J3" s="102">
        <v>1042550</v>
      </c>
      <c r="K3" s="101">
        <v>422164</v>
      </c>
      <c r="L3" s="103">
        <f>SUM(D3:K3)</f>
        <v>6239074</v>
      </c>
      <c r="N3" s="74"/>
    </row>
    <row r="4" spans="1:14" ht="24.75" customHeight="1" thickBot="1">
      <c r="A4" s="181" t="s">
        <v>92</v>
      </c>
      <c r="B4" s="97" t="s">
        <v>121</v>
      </c>
      <c r="C4" s="80">
        <v>0.06</v>
      </c>
      <c r="D4" s="104">
        <f>D3*$C$4</f>
        <v>68398</v>
      </c>
      <c r="E4" s="104">
        <f aca="true" t="shared" si="0" ref="E4:L4">E3*$C$4</f>
        <v>19560</v>
      </c>
      <c r="F4" s="104">
        <f t="shared" si="0"/>
        <v>24000</v>
      </c>
      <c r="G4" s="104">
        <f t="shared" si="0"/>
        <v>19176</v>
      </c>
      <c r="H4" s="104">
        <f t="shared" si="0"/>
        <v>110208</v>
      </c>
      <c r="I4" s="104">
        <f t="shared" si="0"/>
        <v>45120</v>
      </c>
      <c r="J4" s="104">
        <f t="shared" si="0"/>
        <v>62553</v>
      </c>
      <c r="K4" s="104">
        <f t="shared" si="0"/>
        <v>25330</v>
      </c>
      <c r="L4" s="104">
        <f t="shared" si="0"/>
        <v>374344</v>
      </c>
      <c r="N4" s="74"/>
    </row>
    <row r="5" spans="1:12" ht="24.75" customHeight="1" thickBot="1">
      <c r="A5" s="182"/>
      <c r="B5" s="98" t="s">
        <v>122</v>
      </c>
      <c r="C5" s="80">
        <v>0.04</v>
      </c>
      <c r="D5" s="104">
        <f>D3*C5</f>
        <v>45598</v>
      </c>
      <c r="E5" s="104">
        <f>E3*C5</f>
        <v>13040</v>
      </c>
      <c r="F5" s="104">
        <f>F3*C5</f>
        <v>16000</v>
      </c>
      <c r="G5" s="104">
        <f>G3*C5</f>
        <v>12784</v>
      </c>
      <c r="H5" s="104">
        <f>H3*C5</f>
        <v>73472</v>
      </c>
      <c r="I5" s="104">
        <f>I3*C5</f>
        <v>30080</v>
      </c>
      <c r="J5" s="104">
        <f>J3*C5</f>
        <v>41702</v>
      </c>
      <c r="K5" s="104">
        <f>K3*C5</f>
        <v>16887</v>
      </c>
      <c r="L5" s="104">
        <f>SUM(D5:K5)</f>
        <v>249563</v>
      </c>
    </row>
    <row r="6" spans="1:12" ht="16.5" thickBot="1">
      <c r="A6" s="182"/>
      <c r="B6" s="98" t="s">
        <v>123</v>
      </c>
      <c r="C6" s="80">
        <v>0.04</v>
      </c>
      <c r="D6" s="104">
        <f>D3*C6</f>
        <v>45598</v>
      </c>
      <c r="E6" s="104">
        <f>E3*C6</f>
        <v>13040</v>
      </c>
      <c r="F6" s="104">
        <f>F3*C6</f>
        <v>16000</v>
      </c>
      <c r="G6" s="104">
        <f>G3*C6</f>
        <v>12784</v>
      </c>
      <c r="H6" s="104">
        <f>H3*C6</f>
        <v>73472</v>
      </c>
      <c r="I6" s="104">
        <f>I3*C6</f>
        <v>30080</v>
      </c>
      <c r="J6" s="104">
        <f>J3*C6</f>
        <v>41702</v>
      </c>
      <c r="K6" s="104">
        <f>K3*C6</f>
        <v>16887</v>
      </c>
      <c r="L6" s="104">
        <f aca="true" t="shared" si="1" ref="L6:L22">SUM(D6:K6)</f>
        <v>249563</v>
      </c>
    </row>
    <row r="7" spans="1:12" ht="24.75" customHeight="1" thickBot="1">
      <c r="A7" s="182"/>
      <c r="B7" s="81" t="s">
        <v>124</v>
      </c>
      <c r="C7" s="80">
        <v>0.04</v>
      </c>
      <c r="D7" s="104">
        <f>D3*C7</f>
        <v>45598</v>
      </c>
      <c r="E7" s="104">
        <f>E3*C7</f>
        <v>13040</v>
      </c>
      <c r="F7" s="104">
        <f>F3*C7</f>
        <v>16000</v>
      </c>
      <c r="G7" s="104">
        <f>G3*C7</f>
        <v>12784</v>
      </c>
      <c r="H7" s="104">
        <f>H3*C7</f>
        <v>73472</v>
      </c>
      <c r="I7" s="104">
        <f>I3*C7</f>
        <v>30080</v>
      </c>
      <c r="J7" s="104">
        <f>J3*C7</f>
        <v>41702</v>
      </c>
      <c r="K7" s="104">
        <f>K3*C7</f>
        <v>16887</v>
      </c>
      <c r="L7" s="104">
        <f t="shared" si="1"/>
        <v>249563</v>
      </c>
    </row>
    <row r="8" spans="1:12" ht="36.75" customHeight="1" thickBot="1">
      <c r="A8" s="183"/>
      <c r="B8" s="81" t="s">
        <v>125</v>
      </c>
      <c r="C8" s="80">
        <v>0.1</v>
      </c>
      <c r="D8" s="104">
        <f>D3*C8</f>
        <v>113996</v>
      </c>
      <c r="E8" s="104">
        <f>E3*C8</f>
        <v>32600</v>
      </c>
      <c r="F8" s="104">
        <f>F3*C8</f>
        <v>40000</v>
      </c>
      <c r="G8" s="104">
        <f>G3*C8</f>
        <v>31960</v>
      </c>
      <c r="H8" s="104">
        <f>H3*C8</f>
        <v>183680</v>
      </c>
      <c r="I8" s="104">
        <f>I3*C8</f>
        <v>75200</v>
      </c>
      <c r="J8" s="104">
        <f>J3*C8</f>
        <v>104255</v>
      </c>
      <c r="K8" s="104">
        <f>K3*C8</f>
        <v>42216</v>
      </c>
      <c r="L8" s="104">
        <f t="shared" si="1"/>
        <v>623907</v>
      </c>
    </row>
    <row r="9" spans="1:12" ht="40.5" customHeight="1" thickBot="1">
      <c r="A9" s="184" t="s">
        <v>98</v>
      </c>
      <c r="B9" s="82" t="s">
        <v>126</v>
      </c>
      <c r="C9" s="83">
        <v>0.1</v>
      </c>
      <c r="D9" s="105">
        <f>D3*C9</f>
        <v>113996</v>
      </c>
      <c r="E9" s="105">
        <f>E3*C9</f>
        <v>32600</v>
      </c>
      <c r="F9" s="105">
        <f>F3*C9</f>
        <v>40000</v>
      </c>
      <c r="G9" s="105">
        <f>G3*C9</f>
        <v>31960</v>
      </c>
      <c r="H9" s="105">
        <f>H3*C9</f>
        <v>183680</v>
      </c>
      <c r="I9" s="105">
        <f>I3*C9</f>
        <v>75200</v>
      </c>
      <c r="J9" s="105">
        <f>J3*C9</f>
        <v>104255</v>
      </c>
      <c r="K9" s="105">
        <f>K3*C9</f>
        <v>42216</v>
      </c>
      <c r="L9" s="105">
        <f t="shared" si="1"/>
        <v>623907</v>
      </c>
    </row>
    <row r="10" spans="1:12" ht="24.75" customHeight="1" thickBot="1">
      <c r="A10" s="185"/>
      <c r="B10" s="99" t="s">
        <v>127</v>
      </c>
      <c r="C10" s="83">
        <v>0.04</v>
      </c>
      <c r="D10" s="105">
        <f>D3*C10</f>
        <v>45598</v>
      </c>
      <c r="E10" s="105">
        <f>E3*C10</f>
        <v>13040</v>
      </c>
      <c r="F10" s="105">
        <f>F3*C10</f>
        <v>16000</v>
      </c>
      <c r="G10" s="105">
        <f>G3*C10</f>
        <v>12784</v>
      </c>
      <c r="H10" s="105">
        <f>H3*C10</f>
        <v>73472</v>
      </c>
      <c r="I10" s="105">
        <f>I3*C10</f>
        <v>30080</v>
      </c>
      <c r="J10" s="105">
        <f>J3*C10</f>
        <v>41702</v>
      </c>
      <c r="K10" s="105">
        <f>K3*C10</f>
        <v>16887</v>
      </c>
      <c r="L10" s="105">
        <f t="shared" si="1"/>
        <v>249563</v>
      </c>
    </row>
    <row r="11" spans="1:12" ht="16.5" thickBot="1">
      <c r="A11" s="185"/>
      <c r="B11" s="99" t="s">
        <v>128</v>
      </c>
      <c r="C11" s="83">
        <v>0.04</v>
      </c>
      <c r="D11" s="105">
        <f>D3*C11</f>
        <v>45598</v>
      </c>
      <c r="E11" s="105">
        <f>E3*C11</f>
        <v>13040</v>
      </c>
      <c r="F11" s="105">
        <f>F3*C11</f>
        <v>16000</v>
      </c>
      <c r="G11" s="105">
        <f>G3*C11</f>
        <v>12784</v>
      </c>
      <c r="H11" s="105">
        <f>H3*C11</f>
        <v>73472</v>
      </c>
      <c r="I11" s="105">
        <f>I3*C11</f>
        <v>30080</v>
      </c>
      <c r="J11" s="105">
        <f>J3*C11</f>
        <v>41702</v>
      </c>
      <c r="K11" s="105">
        <f>K3*C11</f>
        <v>16887</v>
      </c>
      <c r="L11" s="105">
        <f>SUM(D11:K11)</f>
        <v>249563</v>
      </c>
    </row>
    <row r="12" spans="1:12" ht="16.5" thickBot="1">
      <c r="A12" s="185"/>
      <c r="B12" s="99" t="s">
        <v>129</v>
      </c>
      <c r="C12" s="83">
        <v>0.04</v>
      </c>
      <c r="D12" s="105">
        <f>D3*C12</f>
        <v>45598</v>
      </c>
      <c r="E12" s="105">
        <f>E3*C12</f>
        <v>13040</v>
      </c>
      <c r="F12" s="105">
        <f>F3*C12</f>
        <v>16000</v>
      </c>
      <c r="G12" s="105">
        <f>G3*C12</f>
        <v>12784</v>
      </c>
      <c r="H12" s="105">
        <f>H3*C12</f>
        <v>73472</v>
      </c>
      <c r="I12" s="105">
        <f>I3*C12</f>
        <v>30080</v>
      </c>
      <c r="J12" s="105">
        <f>J3*C12</f>
        <v>41702</v>
      </c>
      <c r="K12" s="105">
        <f>K3*C12</f>
        <v>16887</v>
      </c>
      <c r="L12" s="105">
        <f t="shared" si="1"/>
        <v>249563</v>
      </c>
    </row>
    <row r="13" spans="1:12" ht="16.5" thickBot="1">
      <c r="A13" s="186"/>
      <c r="B13" s="99" t="s">
        <v>130</v>
      </c>
      <c r="C13" s="83">
        <v>0.05</v>
      </c>
      <c r="D13" s="105">
        <f>D8*C13</f>
        <v>5700</v>
      </c>
      <c r="E13" s="105">
        <f>E8*C13</f>
        <v>1630</v>
      </c>
      <c r="F13" s="105">
        <f>F8*C13</f>
        <v>2000</v>
      </c>
      <c r="G13" s="105">
        <f>G8*C13</f>
        <v>1598</v>
      </c>
      <c r="H13" s="105">
        <f>H8*C13</f>
        <v>9184</v>
      </c>
      <c r="I13" s="105">
        <f>I8*C13</f>
        <v>3760</v>
      </c>
      <c r="J13" s="105">
        <f>J8*C13</f>
        <v>5213</v>
      </c>
      <c r="K13" s="105">
        <f>K8*C13</f>
        <v>2111</v>
      </c>
      <c r="L13" s="105">
        <f>SUM(D13:K13)</f>
        <v>31196</v>
      </c>
    </row>
    <row r="14" spans="1:12" ht="16.5" thickBot="1">
      <c r="A14" s="179" t="s">
        <v>146</v>
      </c>
      <c r="B14" s="100" t="s">
        <v>131</v>
      </c>
      <c r="C14" s="85">
        <v>0.04</v>
      </c>
      <c r="D14" s="106">
        <f>D3*C14</f>
        <v>45598</v>
      </c>
      <c r="E14" s="106">
        <f>E3*C14</f>
        <v>13040</v>
      </c>
      <c r="F14" s="106">
        <f>F3*C14</f>
        <v>16000</v>
      </c>
      <c r="G14" s="106">
        <f>G3*C14</f>
        <v>12784</v>
      </c>
      <c r="H14" s="106">
        <f>H3*C14</f>
        <v>73472</v>
      </c>
      <c r="I14" s="106">
        <f>I3*C14</f>
        <v>30080</v>
      </c>
      <c r="J14" s="106">
        <f>J3*C14</f>
        <v>41702</v>
      </c>
      <c r="K14" s="106">
        <f>K3*C14</f>
        <v>16887</v>
      </c>
      <c r="L14" s="106">
        <f t="shared" si="1"/>
        <v>249563</v>
      </c>
    </row>
    <row r="15" spans="1:12" ht="23.25" customHeight="1" thickBot="1">
      <c r="A15" s="180"/>
      <c r="B15" s="100" t="s">
        <v>133</v>
      </c>
      <c r="C15" s="85">
        <v>0.04</v>
      </c>
      <c r="D15" s="106">
        <f>D3*C15</f>
        <v>45598</v>
      </c>
      <c r="E15" s="106">
        <f>E3*C15</f>
        <v>13040</v>
      </c>
      <c r="F15" s="106">
        <f>F3*C15</f>
        <v>16000</v>
      </c>
      <c r="G15" s="106">
        <f>G3*C15</f>
        <v>12784</v>
      </c>
      <c r="H15" s="106">
        <f>H3*C15</f>
        <v>73472</v>
      </c>
      <c r="I15" s="106">
        <f>I3*C15</f>
        <v>30080</v>
      </c>
      <c r="J15" s="106">
        <f>J3*C15</f>
        <v>41702</v>
      </c>
      <c r="K15" s="106">
        <f>K3*C15</f>
        <v>16887</v>
      </c>
      <c r="L15" s="106">
        <f t="shared" si="1"/>
        <v>249563</v>
      </c>
    </row>
    <row r="16" spans="1:12" ht="32.25" customHeight="1" thickBot="1">
      <c r="A16" s="180"/>
      <c r="B16" s="84" t="s">
        <v>132</v>
      </c>
      <c r="C16" s="85">
        <v>0.1</v>
      </c>
      <c r="D16" s="106">
        <f>D3*C16</f>
        <v>113996</v>
      </c>
      <c r="E16" s="106">
        <f>$E$3*C16</f>
        <v>32600</v>
      </c>
      <c r="F16" s="106">
        <f>$F$3*C16</f>
        <v>40000</v>
      </c>
      <c r="G16" s="106">
        <f>$G$3*C16</f>
        <v>31960</v>
      </c>
      <c r="H16" s="106">
        <f>$H$3*C16</f>
        <v>183680</v>
      </c>
      <c r="I16" s="106">
        <f>$I$3*C16</f>
        <v>75200</v>
      </c>
      <c r="J16" s="106">
        <f>$J$3*C16</f>
        <v>104255</v>
      </c>
      <c r="K16" s="106">
        <f>$K$3*C16</f>
        <v>42216</v>
      </c>
      <c r="L16" s="106">
        <f t="shared" si="1"/>
        <v>623907</v>
      </c>
    </row>
    <row r="17" spans="1:12" ht="16.5" thickBot="1">
      <c r="A17" s="180"/>
      <c r="B17" s="100" t="s">
        <v>134</v>
      </c>
      <c r="C17" s="85">
        <v>0.04</v>
      </c>
      <c r="D17" s="106">
        <f>$D$3*C17</f>
        <v>45598</v>
      </c>
      <c r="E17" s="106">
        <f>$E$3*C17</f>
        <v>13040</v>
      </c>
      <c r="F17" s="106">
        <f>$F$3*C17</f>
        <v>16000</v>
      </c>
      <c r="G17" s="106">
        <f>$G$3*C17</f>
        <v>12784</v>
      </c>
      <c r="H17" s="106">
        <f>$H$3*C17</f>
        <v>73472</v>
      </c>
      <c r="I17" s="106">
        <f>$I$3*C17</f>
        <v>30080</v>
      </c>
      <c r="J17" s="106">
        <f>$J$3*C17</f>
        <v>41702</v>
      </c>
      <c r="K17" s="106">
        <f>$K$3*C17</f>
        <v>16887</v>
      </c>
      <c r="L17" s="106">
        <f t="shared" si="1"/>
        <v>249563</v>
      </c>
    </row>
    <row r="18" spans="1:12" ht="16.5" thickBot="1">
      <c r="A18" s="187" t="s">
        <v>141</v>
      </c>
      <c r="B18" s="86" t="s">
        <v>135</v>
      </c>
      <c r="C18" s="87">
        <v>0.1</v>
      </c>
      <c r="D18" s="107">
        <f>D3*C18</f>
        <v>113996</v>
      </c>
      <c r="E18" s="107">
        <f>E3*C18</f>
        <v>32600</v>
      </c>
      <c r="F18" s="107">
        <f>F3*C18</f>
        <v>40000</v>
      </c>
      <c r="G18" s="107">
        <f>G3*C18</f>
        <v>31960</v>
      </c>
      <c r="H18" s="107">
        <f>H3*C18</f>
        <v>183680</v>
      </c>
      <c r="I18" s="107">
        <f>I3*C18</f>
        <v>75200</v>
      </c>
      <c r="J18" s="107">
        <f>J3*C18</f>
        <v>104255</v>
      </c>
      <c r="K18" s="107">
        <f>K3*C18</f>
        <v>42216</v>
      </c>
      <c r="L18" s="107">
        <f t="shared" si="1"/>
        <v>623907</v>
      </c>
    </row>
    <row r="19" spans="1:12" ht="16.5" thickBot="1">
      <c r="A19" s="187"/>
      <c r="B19" s="88" t="s">
        <v>136</v>
      </c>
      <c r="C19" s="87">
        <v>0.04</v>
      </c>
      <c r="D19" s="107">
        <f>D3*C19</f>
        <v>45598</v>
      </c>
      <c r="E19" s="107">
        <f>E3*C19</f>
        <v>13040</v>
      </c>
      <c r="F19" s="107">
        <f>F3*C19</f>
        <v>16000</v>
      </c>
      <c r="G19" s="107">
        <f>G3*C19</f>
        <v>12784</v>
      </c>
      <c r="H19" s="107">
        <f>H3*C19</f>
        <v>73472</v>
      </c>
      <c r="I19" s="107">
        <f>I3*C19</f>
        <v>30080</v>
      </c>
      <c r="J19" s="107">
        <f>J3*C19</f>
        <v>41702</v>
      </c>
      <c r="K19" s="107">
        <f>K3*C19</f>
        <v>16887</v>
      </c>
      <c r="L19" s="107">
        <f t="shared" si="1"/>
        <v>249563</v>
      </c>
    </row>
    <row r="20" spans="1:12" ht="16.5" thickBot="1">
      <c r="A20" s="187"/>
      <c r="B20" s="88" t="s">
        <v>35</v>
      </c>
      <c r="C20" s="87">
        <v>0.03</v>
      </c>
      <c r="D20" s="107">
        <f>D3*C20</f>
        <v>34199</v>
      </c>
      <c r="E20" s="107">
        <f>E3*C20</f>
        <v>9780</v>
      </c>
      <c r="F20" s="107">
        <f>F3*C20</f>
        <v>12000</v>
      </c>
      <c r="G20" s="107">
        <f>G3*C20</f>
        <v>9588</v>
      </c>
      <c r="H20" s="107">
        <f>H3*C20</f>
        <v>55104</v>
      </c>
      <c r="I20" s="107">
        <f>I3*C20</f>
        <v>22560</v>
      </c>
      <c r="J20" s="107">
        <f>J3*C20</f>
        <v>31277</v>
      </c>
      <c r="K20" s="107">
        <f>K3*C20</f>
        <v>12665</v>
      </c>
      <c r="L20" s="107">
        <f t="shared" si="1"/>
        <v>187173</v>
      </c>
    </row>
    <row r="21" spans="1:12" ht="16.5" thickBot="1">
      <c r="A21" s="187"/>
      <c r="B21" s="88" t="s">
        <v>137</v>
      </c>
      <c r="C21" s="87">
        <v>0.03</v>
      </c>
      <c r="D21" s="107">
        <f>D3*$C$21</f>
        <v>34199</v>
      </c>
      <c r="E21" s="107">
        <f aca="true" t="shared" si="2" ref="E21:K21">E3*$C$21</f>
        <v>9780</v>
      </c>
      <c r="F21" s="107">
        <f t="shared" si="2"/>
        <v>12000</v>
      </c>
      <c r="G21" s="107">
        <f t="shared" si="2"/>
        <v>9588</v>
      </c>
      <c r="H21" s="107">
        <f t="shared" si="2"/>
        <v>55104</v>
      </c>
      <c r="I21" s="107">
        <f t="shared" si="2"/>
        <v>22560</v>
      </c>
      <c r="J21" s="107">
        <f t="shared" si="2"/>
        <v>31277</v>
      </c>
      <c r="K21" s="107">
        <f t="shared" si="2"/>
        <v>12665</v>
      </c>
      <c r="L21" s="107">
        <f t="shared" si="1"/>
        <v>187173</v>
      </c>
    </row>
    <row r="22" spans="1:12" ht="24.75" customHeight="1" thickBot="1">
      <c r="A22" s="171" t="s">
        <v>36</v>
      </c>
      <c r="B22" s="172"/>
      <c r="C22" s="89">
        <v>0.03</v>
      </c>
      <c r="D22" s="108">
        <f>D3*C22</f>
        <v>34199</v>
      </c>
      <c r="E22" s="108">
        <f>E3*C22</f>
        <v>9780</v>
      </c>
      <c r="F22" s="108">
        <f>F3*C22</f>
        <v>12000</v>
      </c>
      <c r="G22" s="108">
        <f>G3*C22</f>
        <v>9588</v>
      </c>
      <c r="H22" s="108">
        <f>H3*C22</f>
        <v>55104</v>
      </c>
      <c r="I22" s="108">
        <f>I3*C22</f>
        <v>22560</v>
      </c>
      <c r="J22" s="108">
        <f>J3*C22</f>
        <v>31277</v>
      </c>
      <c r="K22" s="108">
        <f>K3*C22</f>
        <v>12665</v>
      </c>
      <c r="L22" s="108">
        <f t="shared" si="1"/>
        <v>187173</v>
      </c>
    </row>
    <row r="23" spans="1:12" ht="29.25" customHeight="1" thickBot="1">
      <c r="A23" s="188" t="s">
        <v>9</v>
      </c>
      <c r="B23" s="189"/>
      <c r="C23" s="90">
        <f>SUM(C4:C22)</f>
        <v>1</v>
      </c>
      <c r="D23" s="91">
        <f>D3*C23</f>
        <v>1139962</v>
      </c>
      <c r="E23" s="91">
        <f>E3*C23</f>
        <v>326000</v>
      </c>
      <c r="F23" s="91">
        <f>F3*C23</f>
        <v>400000</v>
      </c>
      <c r="G23" s="91">
        <f>G3*C23</f>
        <v>319598</v>
      </c>
      <c r="H23" s="91">
        <f>H3*C23</f>
        <v>1836800</v>
      </c>
      <c r="I23" s="91">
        <f>I3*C23</f>
        <v>752000</v>
      </c>
      <c r="J23" s="91">
        <f>J3*C23</f>
        <v>1042550</v>
      </c>
      <c r="K23" s="91">
        <f>K3*C23</f>
        <v>422164</v>
      </c>
      <c r="L23" s="91">
        <f>SUM(D23:K23)</f>
        <v>6239074</v>
      </c>
    </row>
    <row r="24" spans="1:12" ht="37.5" customHeight="1">
      <c r="A24" s="190" t="s">
        <v>147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3:B23"/>
    <mergeCell ref="A24:L24"/>
    <mergeCell ref="A1:L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O27"/>
  <sheetViews>
    <sheetView zoomScalePageLayoutView="0" workbookViewId="0" topLeftCell="C10">
      <selection activeCell="O22" sqref="O22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5" width="12.625" style="72" bestFit="1" customWidth="1"/>
    <col min="16" max="16384" width="9.00390625" style="72" customWidth="1"/>
  </cols>
  <sheetData>
    <row r="1" spans="1:13" ht="24.75" thickBot="1">
      <c r="A1" s="175" t="s">
        <v>148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8"/>
      <c r="B3" s="96" t="s">
        <v>2</v>
      </c>
      <c r="C3" s="75" t="s">
        <v>4</v>
      </c>
      <c r="D3" s="101">
        <v>1189998</v>
      </c>
      <c r="E3" s="101">
        <v>400000</v>
      </c>
      <c r="F3" s="102">
        <v>466043</v>
      </c>
      <c r="G3" s="102">
        <v>1426192</v>
      </c>
      <c r="H3" s="102">
        <v>980080</v>
      </c>
      <c r="I3" s="102">
        <v>0</v>
      </c>
      <c r="J3" s="101">
        <v>453770</v>
      </c>
      <c r="K3" s="101">
        <v>380000</v>
      </c>
      <c r="L3" s="101">
        <v>28875</v>
      </c>
      <c r="M3" s="103">
        <f aca="true" t="shared" si="0" ref="M3:M23">SUM(D3:L3)</f>
        <v>5324958</v>
      </c>
      <c r="O3" s="74"/>
    </row>
    <row r="4" spans="1:15" ht="24.75" customHeight="1" thickBot="1">
      <c r="A4" s="181" t="s">
        <v>92</v>
      </c>
      <c r="B4" s="97" t="s">
        <v>121</v>
      </c>
      <c r="C4" s="80">
        <v>0.06</v>
      </c>
      <c r="D4" s="104">
        <f>D3*$C$4</f>
        <v>71400</v>
      </c>
      <c r="E4" s="104">
        <f aca="true" t="shared" si="1" ref="E4:J4">E3*$C$4</f>
        <v>24000</v>
      </c>
      <c r="F4" s="104">
        <f t="shared" si="1"/>
        <v>27963</v>
      </c>
      <c r="G4" s="104">
        <f t="shared" si="1"/>
        <v>85572</v>
      </c>
      <c r="H4" s="104">
        <f t="shared" si="1"/>
        <v>58805</v>
      </c>
      <c r="I4" s="104">
        <f t="shared" si="1"/>
        <v>0</v>
      </c>
      <c r="J4" s="104">
        <f t="shared" si="1"/>
        <v>27226</v>
      </c>
      <c r="K4" s="104">
        <f>C4*$K$3</f>
        <v>22800</v>
      </c>
      <c r="L4" s="104">
        <f>C4*$L$3</f>
        <v>1733</v>
      </c>
      <c r="M4" s="104">
        <f t="shared" si="0"/>
        <v>319499</v>
      </c>
      <c r="O4" s="74"/>
    </row>
    <row r="5" spans="1:13" ht="24.75" customHeight="1" thickBot="1">
      <c r="A5" s="182"/>
      <c r="B5" s="98" t="s">
        <v>122</v>
      </c>
      <c r="C5" s="80">
        <v>0.04</v>
      </c>
      <c r="D5" s="104">
        <f>D3*C5</f>
        <v>47600</v>
      </c>
      <c r="E5" s="104">
        <f>E3*C5</f>
        <v>16000</v>
      </c>
      <c r="F5" s="104">
        <f>F3*C5</f>
        <v>18642</v>
      </c>
      <c r="G5" s="104">
        <f>G3*C5</f>
        <v>57048</v>
      </c>
      <c r="H5" s="104">
        <f>H3*C5</f>
        <v>39203</v>
      </c>
      <c r="I5" s="104">
        <f>I3*C5</f>
        <v>0</v>
      </c>
      <c r="J5" s="104">
        <f>J3*C5</f>
        <v>18151</v>
      </c>
      <c r="K5" s="104">
        <f aca="true" t="shared" si="2" ref="K5:K22">C5*$K$3</f>
        <v>15200</v>
      </c>
      <c r="L5" s="104">
        <f aca="true" t="shared" si="3" ref="L5:L23">C5*$L$3</f>
        <v>1155</v>
      </c>
      <c r="M5" s="104">
        <f t="shared" si="0"/>
        <v>212999</v>
      </c>
    </row>
    <row r="6" spans="1:15" ht="16.5" thickBot="1">
      <c r="A6" s="182"/>
      <c r="B6" s="98" t="s">
        <v>123</v>
      </c>
      <c r="C6" s="80">
        <v>0.04</v>
      </c>
      <c r="D6" s="104">
        <f>D3*C6</f>
        <v>47600</v>
      </c>
      <c r="E6" s="104">
        <f>E3*C6</f>
        <v>16000</v>
      </c>
      <c r="F6" s="104">
        <f>F3*C6</f>
        <v>18642</v>
      </c>
      <c r="G6" s="104">
        <f>G3*C6</f>
        <v>57048</v>
      </c>
      <c r="H6" s="104">
        <f>H3*C6</f>
        <v>39203</v>
      </c>
      <c r="I6" s="104">
        <f>I3*C6</f>
        <v>0</v>
      </c>
      <c r="J6" s="104">
        <f>J3*C6</f>
        <v>18151</v>
      </c>
      <c r="K6" s="104">
        <f t="shared" si="2"/>
        <v>15200</v>
      </c>
      <c r="L6" s="104">
        <f t="shared" si="3"/>
        <v>1155</v>
      </c>
      <c r="M6" s="104">
        <f t="shared" si="0"/>
        <v>212999</v>
      </c>
      <c r="O6" s="109"/>
    </row>
    <row r="7" spans="1:13" ht="24.75" customHeight="1" thickBot="1">
      <c r="A7" s="182"/>
      <c r="B7" s="81" t="s">
        <v>124</v>
      </c>
      <c r="C7" s="80">
        <v>0.04</v>
      </c>
      <c r="D7" s="104">
        <f>D3*C7</f>
        <v>47600</v>
      </c>
      <c r="E7" s="104">
        <f>E3*C7</f>
        <v>16000</v>
      </c>
      <c r="F7" s="104">
        <f>F3*C7</f>
        <v>18642</v>
      </c>
      <c r="G7" s="104">
        <f>G3*C7</f>
        <v>57048</v>
      </c>
      <c r="H7" s="104">
        <f>H3*C7</f>
        <v>39203</v>
      </c>
      <c r="I7" s="104">
        <f>I3*C7</f>
        <v>0</v>
      </c>
      <c r="J7" s="104">
        <f>J3*C7</f>
        <v>18151</v>
      </c>
      <c r="K7" s="104">
        <f t="shared" si="2"/>
        <v>15200</v>
      </c>
      <c r="L7" s="104">
        <f t="shared" si="3"/>
        <v>1155</v>
      </c>
      <c r="M7" s="104">
        <f t="shared" si="0"/>
        <v>212999</v>
      </c>
    </row>
    <row r="8" spans="1:15" ht="36.75" customHeight="1" thickBot="1">
      <c r="A8" s="183"/>
      <c r="B8" s="81" t="s">
        <v>125</v>
      </c>
      <c r="C8" s="80">
        <v>0.1</v>
      </c>
      <c r="D8" s="104">
        <f>D3*C8</f>
        <v>119000</v>
      </c>
      <c r="E8" s="104">
        <f>E3*C8</f>
        <v>40000</v>
      </c>
      <c r="F8" s="104">
        <f>F3*C8</f>
        <v>46604</v>
      </c>
      <c r="G8" s="104">
        <f>G3*C8</f>
        <v>142619</v>
      </c>
      <c r="H8" s="104">
        <f>H3*C8</f>
        <v>98008</v>
      </c>
      <c r="I8" s="104">
        <f>I3*C8</f>
        <v>0</v>
      </c>
      <c r="J8" s="104">
        <f>J3*C8</f>
        <v>45377</v>
      </c>
      <c r="K8" s="104">
        <f t="shared" si="2"/>
        <v>38000</v>
      </c>
      <c r="L8" s="104">
        <f t="shared" si="3"/>
        <v>2888</v>
      </c>
      <c r="M8" s="104">
        <f t="shared" si="0"/>
        <v>532496</v>
      </c>
      <c r="O8" s="74"/>
    </row>
    <row r="9" spans="1:13" ht="40.5" customHeight="1" thickBot="1">
      <c r="A9" s="184" t="s">
        <v>98</v>
      </c>
      <c r="B9" s="82" t="s">
        <v>126</v>
      </c>
      <c r="C9" s="83">
        <v>0.1</v>
      </c>
      <c r="D9" s="105">
        <f>D3*C9</f>
        <v>119000</v>
      </c>
      <c r="E9" s="105">
        <f>E3*C9</f>
        <v>40000</v>
      </c>
      <c r="F9" s="105">
        <f>F3*C9</f>
        <v>46604</v>
      </c>
      <c r="G9" s="105">
        <f>G3*C9</f>
        <v>142619</v>
      </c>
      <c r="H9" s="105">
        <f>H3*C9</f>
        <v>98008</v>
      </c>
      <c r="I9" s="105">
        <f>I3*C9</f>
        <v>0</v>
      </c>
      <c r="J9" s="105">
        <f>J3*C9</f>
        <v>45377</v>
      </c>
      <c r="K9" s="105">
        <f t="shared" si="2"/>
        <v>38000</v>
      </c>
      <c r="L9" s="105">
        <f t="shared" si="3"/>
        <v>2888</v>
      </c>
      <c r="M9" s="105">
        <f t="shared" si="0"/>
        <v>532496</v>
      </c>
    </row>
    <row r="10" spans="1:13" ht="24.75" customHeight="1" thickBot="1">
      <c r="A10" s="185"/>
      <c r="B10" s="99" t="s">
        <v>127</v>
      </c>
      <c r="C10" s="83">
        <v>0.04</v>
      </c>
      <c r="D10" s="105">
        <f>D3*C10</f>
        <v>47600</v>
      </c>
      <c r="E10" s="105">
        <f>E3*C10</f>
        <v>16000</v>
      </c>
      <c r="F10" s="105">
        <f>F3*C10</f>
        <v>18642</v>
      </c>
      <c r="G10" s="105">
        <f>G3*C10</f>
        <v>57048</v>
      </c>
      <c r="H10" s="105">
        <f>H3*C10</f>
        <v>39203</v>
      </c>
      <c r="I10" s="105">
        <f>I3*C10</f>
        <v>0</v>
      </c>
      <c r="J10" s="105">
        <f>J3*C10</f>
        <v>18151</v>
      </c>
      <c r="K10" s="105">
        <f t="shared" si="2"/>
        <v>15200</v>
      </c>
      <c r="L10" s="105">
        <f t="shared" si="3"/>
        <v>1155</v>
      </c>
      <c r="M10" s="105">
        <f t="shared" si="0"/>
        <v>212999</v>
      </c>
    </row>
    <row r="11" spans="1:13" ht="16.5" thickBot="1">
      <c r="A11" s="185"/>
      <c r="B11" s="99" t="s">
        <v>128</v>
      </c>
      <c r="C11" s="83">
        <v>0.04</v>
      </c>
      <c r="D11" s="105">
        <f>D3*C11</f>
        <v>47600</v>
      </c>
      <c r="E11" s="105">
        <f>E3*C11</f>
        <v>16000</v>
      </c>
      <c r="F11" s="105">
        <f>F3*C11</f>
        <v>18642</v>
      </c>
      <c r="G11" s="105">
        <f>G3*C11</f>
        <v>57048</v>
      </c>
      <c r="H11" s="105">
        <f>H3*C11</f>
        <v>39203</v>
      </c>
      <c r="I11" s="105">
        <f>I3*C11</f>
        <v>0</v>
      </c>
      <c r="J11" s="105">
        <f>J3*C11</f>
        <v>18151</v>
      </c>
      <c r="K11" s="105">
        <f t="shared" si="2"/>
        <v>15200</v>
      </c>
      <c r="L11" s="105">
        <f t="shared" si="3"/>
        <v>1155</v>
      </c>
      <c r="M11" s="105">
        <f t="shared" si="0"/>
        <v>212999</v>
      </c>
    </row>
    <row r="12" spans="1:13" ht="16.5" thickBot="1">
      <c r="A12" s="185"/>
      <c r="B12" s="99" t="s">
        <v>129</v>
      </c>
      <c r="C12" s="83">
        <v>0.04</v>
      </c>
      <c r="D12" s="105">
        <f>D3*C12</f>
        <v>47600</v>
      </c>
      <c r="E12" s="105">
        <f>E3*C12</f>
        <v>16000</v>
      </c>
      <c r="F12" s="105">
        <f>F3*C12</f>
        <v>18642</v>
      </c>
      <c r="G12" s="105">
        <f>G3*C12</f>
        <v>57048</v>
      </c>
      <c r="H12" s="105">
        <f>H3*C12</f>
        <v>39203</v>
      </c>
      <c r="I12" s="105">
        <f>I3*C12</f>
        <v>0</v>
      </c>
      <c r="J12" s="105">
        <f>J3*C12</f>
        <v>18151</v>
      </c>
      <c r="K12" s="105">
        <f t="shared" si="2"/>
        <v>15200</v>
      </c>
      <c r="L12" s="105">
        <f t="shared" si="3"/>
        <v>1155</v>
      </c>
      <c r="M12" s="105">
        <f t="shared" si="0"/>
        <v>212999</v>
      </c>
    </row>
    <row r="13" spans="1:13" ht="16.5" thickBot="1">
      <c r="A13" s="186"/>
      <c r="B13" s="99" t="s">
        <v>130</v>
      </c>
      <c r="C13" s="83">
        <v>0.04</v>
      </c>
      <c r="D13" s="105">
        <f>$D$3*C13</f>
        <v>47600</v>
      </c>
      <c r="E13" s="105">
        <f>E3*C13</f>
        <v>16000</v>
      </c>
      <c r="F13" s="105">
        <f>F3*C13</f>
        <v>18642</v>
      </c>
      <c r="G13" s="105">
        <f>$G$3*C13</f>
        <v>57048</v>
      </c>
      <c r="H13" s="105">
        <f>$H$3*C13</f>
        <v>39203</v>
      </c>
      <c r="I13" s="105">
        <f>I8*C13</f>
        <v>0</v>
      </c>
      <c r="J13" s="105">
        <f>$J$3*C13</f>
        <v>18151</v>
      </c>
      <c r="K13" s="105">
        <f t="shared" si="2"/>
        <v>15200</v>
      </c>
      <c r="L13" s="105">
        <f t="shared" si="3"/>
        <v>1155</v>
      </c>
      <c r="M13" s="105">
        <f t="shared" si="0"/>
        <v>212999</v>
      </c>
    </row>
    <row r="14" spans="1:13" ht="16.5" thickBot="1">
      <c r="A14" s="179" t="s">
        <v>146</v>
      </c>
      <c r="B14" s="100" t="s">
        <v>131</v>
      </c>
      <c r="C14" s="85">
        <v>0.04</v>
      </c>
      <c r="D14" s="106">
        <f>D3*C14</f>
        <v>47600</v>
      </c>
      <c r="E14" s="106">
        <f>E3*C14</f>
        <v>16000</v>
      </c>
      <c r="F14" s="106">
        <f>F3*C14</f>
        <v>18642</v>
      </c>
      <c r="G14" s="106">
        <f>G3*C14</f>
        <v>57048</v>
      </c>
      <c r="H14" s="106">
        <f>H3*C14</f>
        <v>39203</v>
      </c>
      <c r="I14" s="106">
        <f>I3*C14</f>
        <v>0</v>
      </c>
      <c r="J14" s="106">
        <f>J3*C14</f>
        <v>18151</v>
      </c>
      <c r="K14" s="106">
        <f t="shared" si="2"/>
        <v>15200</v>
      </c>
      <c r="L14" s="106">
        <f t="shared" si="3"/>
        <v>1155</v>
      </c>
      <c r="M14" s="106">
        <f t="shared" si="0"/>
        <v>212999</v>
      </c>
    </row>
    <row r="15" spans="1:13" ht="23.25" customHeight="1" thickBot="1">
      <c r="A15" s="180"/>
      <c r="B15" s="100" t="s">
        <v>133</v>
      </c>
      <c r="C15" s="85">
        <v>0.04</v>
      </c>
      <c r="D15" s="106">
        <f>D3*C15</f>
        <v>47600</v>
      </c>
      <c r="E15" s="106">
        <f>E3*C15</f>
        <v>16000</v>
      </c>
      <c r="F15" s="106">
        <f>F3*C15</f>
        <v>18642</v>
      </c>
      <c r="G15" s="106">
        <f>G3*C15</f>
        <v>57048</v>
      </c>
      <c r="H15" s="106">
        <f>H3*C15</f>
        <v>39203</v>
      </c>
      <c r="I15" s="106">
        <f>I3*C15</f>
        <v>0</v>
      </c>
      <c r="J15" s="106">
        <f>J3*C15</f>
        <v>18151</v>
      </c>
      <c r="K15" s="106">
        <f t="shared" si="2"/>
        <v>15200</v>
      </c>
      <c r="L15" s="106">
        <f t="shared" si="3"/>
        <v>1155</v>
      </c>
      <c r="M15" s="106">
        <f t="shared" si="0"/>
        <v>212999</v>
      </c>
    </row>
    <row r="16" spans="1:13" ht="32.25" customHeight="1" thickBot="1">
      <c r="A16" s="180"/>
      <c r="B16" s="84" t="s">
        <v>132</v>
      </c>
      <c r="C16" s="85">
        <v>0.1</v>
      </c>
      <c r="D16" s="106">
        <f>D3*C16</f>
        <v>119000</v>
      </c>
      <c r="E16" s="106">
        <f>$E$3*C16</f>
        <v>40000</v>
      </c>
      <c r="F16" s="106">
        <f>$F$3*C16</f>
        <v>46604</v>
      </c>
      <c r="G16" s="106">
        <f>$G$3*C16</f>
        <v>142619</v>
      </c>
      <c r="H16" s="106">
        <f>$H$3*C16</f>
        <v>98008</v>
      </c>
      <c r="I16" s="106">
        <f>$I$3*C16</f>
        <v>0</v>
      </c>
      <c r="J16" s="106">
        <f>$J$3*C16</f>
        <v>45377</v>
      </c>
      <c r="K16" s="106">
        <f t="shared" si="2"/>
        <v>38000</v>
      </c>
      <c r="L16" s="106">
        <f t="shared" si="3"/>
        <v>2888</v>
      </c>
      <c r="M16" s="106">
        <f t="shared" si="0"/>
        <v>532496</v>
      </c>
    </row>
    <row r="17" spans="1:13" ht="16.5" thickBot="1">
      <c r="A17" s="180"/>
      <c r="B17" s="100" t="s">
        <v>134</v>
      </c>
      <c r="C17" s="85">
        <v>0.04</v>
      </c>
      <c r="D17" s="106">
        <f>$D$3*C17</f>
        <v>47600</v>
      </c>
      <c r="E17" s="106">
        <f>$E$3*C17</f>
        <v>16000</v>
      </c>
      <c r="F17" s="106">
        <f>$F$3*C17</f>
        <v>18642</v>
      </c>
      <c r="G17" s="106">
        <f>$G$3*C17</f>
        <v>57048</v>
      </c>
      <c r="H17" s="106">
        <f>$H$3*C17</f>
        <v>39203</v>
      </c>
      <c r="I17" s="106">
        <f>$I$3*C17</f>
        <v>0</v>
      </c>
      <c r="J17" s="106">
        <f>$J$3*C17</f>
        <v>18151</v>
      </c>
      <c r="K17" s="106">
        <f t="shared" si="2"/>
        <v>15200</v>
      </c>
      <c r="L17" s="106">
        <f t="shared" si="3"/>
        <v>1155</v>
      </c>
      <c r="M17" s="106">
        <f t="shared" si="0"/>
        <v>212999</v>
      </c>
    </row>
    <row r="18" spans="1:13" ht="16.5" thickBot="1">
      <c r="A18" s="187" t="s">
        <v>141</v>
      </c>
      <c r="B18" s="86" t="s">
        <v>135</v>
      </c>
      <c r="C18" s="87">
        <v>0.1</v>
      </c>
      <c r="D18" s="107">
        <f>D3*C18</f>
        <v>119000</v>
      </c>
      <c r="E18" s="107">
        <f>E3*C18</f>
        <v>40000</v>
      </c>
      <c r="F18" s="107">
        <f>F3*C18</f>
        <v>46604</v>
      </c>
      <c r="G18" s="107">
        <f>G3*C18</f>
        <v>142619</v>
      </c>
      <c r="H18" s="107">
        <f>H3*C18</f>
        <v>98008</v>
      </c>
      <c r="I18" s="107">
        <f>I3*C18</f>
        <v>0</v>
      </c>
      <c r="J18" s="107">
        <f>J3*C18</f>
        <v>45377</v>
      </c>
      <c r="K18" s="104">
        <f t="shared" si="2"/>
        <v>38000</v>
      </c>
      <c r="L18" s="104">
        <f t="shared" si="3"/>
        <v>2888</v>
      </c>
      <c r="M18" s="107">
        <f t="shared" si="0"/>
        <v>532496</v>
      </c>
    </row>
    <row r="19" spans="1:13" ht="16.5" thickBot="1">
      <c r="A19" s="187"/>
      <c r="B19" s="88" t="s">
        <v>136</v>
      </c>
      <c r="C19" s="87">
        <v>0.04</v>
      </c>
      <c r="D19" s="107">
        <f>D3*C19</f>
        <v>47600</v>
      </c>
      <c r="E19" s="107">
        <f>E3*C19</f>
        <v>16000</v>
      </c>
      <c r="F19" s="107">
        <f>F3*C19</f>
        <v>18642</v>
      </c>
      <c r="G19" s="107">
        <f>G3*C19</f>
        <v>57048</v>
      </c>
      <c r="H19" s="107">
        <f>H3*C19</f>
        <v>39203</v>
      </c>
      <c r="I19" s="107">
        <f>I3*C19</f>
        <v>0</v>
      </c>
      <c r="J19" s="107">
        <f>J3*C19</f>
        <v>18151</v>
      </c>
      <c r="K19" s="104">
        <f t="shared" si="2"/>
        <v>15200</v>
      </c>
      <c r="L19" s="104">
        <f t="shared" si="3"/>
        <v>1155</v>
      </c>
      <c r="M19" s="107">
        <f t="shared" si="0"/>
        <v>212999</v>
      </c>
    </row>
    <row r="20" spans="1:13" ht="16.5" thickBot="1">
      <c r="A20" s="187"/>
      <c r="B20" s="88" t="s">
        <v>35</v>
      </c>
      <c r="C20" s="87">
        <v>0.03</v>
      </c>
      <c r="D20" s="107">
        <f>D3*C20</f>
        <v>35700</v>
      </c>
      <c r="E20" s="107">
        <f>E3*C20</f>
        <v>12000</v>
      </c>
      <c r="F20" s="107">
        <f>F3*C20</f>
        <v>13981</v>
      </c>
      <c r="G20" s="107">
        <f>G3*C20</f>
        <v>42786</v>
      </c>
      <c r="H20" s="107">
        <f>H3*C20</f>
        <v>29402</v>
      </c>
      <c r="I20" s="107">
        <f>I3*C20</f>
        <v>0</v>
      </c>
      <c r="J20" s="107">
        <f>J3*C20</f>
        <v>13613</v>
      </c>
      <c r="K20" s="104">
        <f t="shared" si="2"/>
        <v>11400</v>
      </c>
      <c r="L20" s="104">
        <f t="shared" si="3"/>
        <v>866</v>
      </c>
      <c r="M20" s="107">
        <f t="shared" si="0"/>
        <v>159748</v>
      </c>
    </row>
    <row r="21" spans="1:13" ht="16.5" thickBot="1">
      <c r="A21" s="187"/>
      <c r="B21" s="88" t="s">
        <v>151</v>
      </c>
      <c r="C21" s="87">
        <v>0.04</v>
      </c>
      <c r="D21" s="107">
        <f>D3*$C$21</f>
        <v>47600</v>
      </c>
      <c r="E21" s="107">
        <f aca="true" t="shared" si="4" ref="E21:J21">E3*$C$21</f>
        <v>16000</v>
      </c>
      <c r="F21" s="107">
        <f t="shared" si="4"/>
        <v>18642</v>
      </c>
      <c r="G21" s="107">
        <f t="shared" si="4"/>
        <v>57048</v>
      </c>
      <c r="H21" s="107">
        <f t="shared" si="4"/>
        <v>39203</v>
      </c>
      <c r="I21" s="107">
        <f t="shared" si="4"/>
        <v>0</v>
      </c>
      <c r="J21" s="107">
        <f t="shared" si="4"/>
        <v>18151</v>
      </c>
      <c r="K21" s="104">
        <f t="shared" si="2"/>
        <v>15200</v>
      </c>
      <c r="L21" s="104">
        <f t="shared" si="3"/>
        <v>1155</v>
      </c>
      <c r="M21" s="107">
        <f t="shared" si="0"/>
        <v>212999</v>
      </c>
    </row>
    <row r="22" spans="1:15" ht="24.75" customHeight="1" thickBot="1">
      <c r="A22" s="171" t="s">
        <v>36</v>
      </c>
      <c r="B22" s="172"/>
      <c r="C22" s="89">
        <v>0.03</v>
      </c>
      <c r="D22" s="108">
        <f>D3*C22</f>
        <v>35700</v>
      </c>
      <c r="E22" s="108">
        <f>E3*C22</f>
        <v>12000</v>
      </c>
      <c r="F22" s="108">
        <f>F3*C22</f>
        <v>13981</v>
      </c>
      <c r="G22" s="108">
        <f>G3*C22</f>
        <v>42786</v>
      </c>
      <c r="H22" s="108">
        <f>H3*C22</f>
        <v>29402</v>
      </c>
      <c r="I22" s="108">
        <f>I3*C22</f>
        <v>0</v>
      </c>
      <c r="J22" s="108">
        <f>J3*C22</f>
        <v>13613</v>
      </c>
      <c r="K22" s="108">
        <f t="shared" si="2"/>
        <v>11400</v>
      </c>
      <c r="L22" s="108">
        <f t="shared" si="3"/>
        <v>866</v>
      </c>
      <c r="M22" s="108">
        <f t="shared" si="0"/>
        <v>159748</v>
      </c>
      <c r="O22" s="109"/>
    </row>
    <row r="23" spans="1:13" ht="29.25" customHeight="1" thickBot="1">
      <c r="A23" s="188" t="s">
        <v>9</v>
      </c>
      <c r="B23" s="189"/>
      <c r="C23" s="90">
        <f>SUM(C4:C22)</f>
        <v>1</v>
      </c>
      <c r="D23" s="91">
        <f>D3*C23</f>
        <v>1189998</v>
      </c>
      <c r="E23" s="91">
        <f>E3*C23</f>
        <v>400000</v>
      </c>
      <c r="F23" s="91">
        <f>F3*C23</f>
        <v>466043</v>
      </c>
      <c r="G23" s="91">
        <f>G3*C23</f>
        <v>1426192</v>
      </c>
      <c r="H23" s="91">
        <f>H3*C23</f>
        <v>980080</v>
      </c>
      <c r="I23" s="91">
        <f>I3*C23</f>
        <v>0</v>
      </c>
      <c r="J23" s="91">
        <f>J3*C23</f>
        <v>453770</v>
      </c>
      <c r="K23" s="91">
        <f>C23*$K$3</f>
        <v>380000</v>
      </c>
      <c r="L23" s="91">
        <f t="shared" si="3"/>
        <v>28875</v>
      </c>
      <c r="M23" s="91">
        <f t="shared" si="0"/>
        <v>5324958</v>
      </c>
    </row>
    <row r="24" spans="1:13" ht="87.75" customHeight="1">
      <c r="A24" s="192" t="s">
        <v>152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</row>
    <row r="25" spans="1:13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</sheetData>
  <sheetProtection/>
  <mergeCells count="9">
    <mergeCell ref="A22:B22"/>
    <mergeCell ref="A23:B23"/>
    <mergeCell ref="A24:M24"/>
    <mergeCell ref="A1:M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P27"/>
  <sheetViews>
    <sheetView zoomScalePageLayoutView="0" workbookViewId="0" topLeftCell="A1">
      <selection activeCell="F22" sqref="F22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6" width="12.625" style="72" bestFit="1" customWidth="1"/>
    <col min="17" max="16384" width="9.00390625" style="72" customWidth="1"/>
  </cols>
  <sheetData>
    <row r="1" spans="1:13" ht="24.75" thickBot="1">
      <c r="A1" s="175" t="s">
        <v>153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8"/>
      <c r="B3" s="96" t="s">
        <v>2</v>
      </c>
      <c r="C3" s="75" t="s">
        <v>4</v>
      </c>
      <c r="D3" s="101">
        <v>370191</v>
      </c>
      <c r="E3" s="101">
        <v>400000</v>
      </c>
      <c r="F3" s="102">
        <v>594698</v>
      </c>
      <c r="G3" s="102">
        <v>1598230</v>
      </c>
      <c r="H3" s="102">
        <v>76000</v>
      </c>
      <c r="I3" s="102">
        <v>399678</v>
      </c>
      <c r="J3" s="101">
        <v>280425</v>
      </c>
      <c r="K3" s="101">
        <v>380000</v>
      </c>
      <c r="L3" s="101">
        <v>20615</v>
      </c>
      <c r="M3" s="103">
        <f aca="true" t="shared" si="0" ref="M3:M23">SUM(D3:L3)</f>
        <v>4119837</v>
      </c>
      <c r="O3" s="74"/>
    </row>
    <row r="4" spans="1:15" ht="24.75" customHeight="1" thickBot="1">
      <c r="A4" s="181" t="s">
        <v>92</v>
      </c>
      <c r="B4" s="97" t="s">
        <v>121</v>
      </c>
      <c r="C4" s="80">
        <v>0.06</v>
      </c>
      <c r="D4" s="104">
        <f>D3*$C$4</f>
        <v>22211</v>
      </c>
      <c r="E4" s="104">
        <f aca="true" t="shared" si="1" ref="E4:J4">E3*$C$4</f>
        <v>24000</v>
      </c>
      <c r="F4" s="104">
        <f t="shared" si="1"/>
        <v>35682</v>
      </c>
      <c r="G4" s="104">
        <f t="shared" si="1"/>
        <v>95894</v>
      </c>
      <c r="H4" s="104">
        <f t="shared" si="1"/>
        <v>4560</v>
      </c>
      <c r="I4" s="104">
        <f t="shared" si="1"/>
        <v>23981</v>
      </c>
      <c r="J4" s="104">
        <f t="shared" si="1"/>
        <v>16826</v>
      </c>
      <c r="K4" s="104">
        <f>C4*$K$3</f>
        <v>22800</v>
      </c>
      <c r="L4" s="104">
        <f>C4*$L$3</f>
        <v>1237</v>
      </c>
      <c r="M4" s="104">
        <f t="shared" si="0"/>
        <v>247191</v>
      </c>
      <c r="O4" s="74"/>
    </row>
    <row r="5" spans="1:13" ht="24.75" customHeight="1" thickBot="1">
      <c r="A5" s="182"/>
      <c r="B5" s="98" t="s">
        <v>122</v>
      </c>
      <c r="C5" s="80">
        <v>0.04</v>
      </c>
      <c r="D5" s="104">
        <f>D3*C5</f>
        <v>14808</v>
      </c>
      <c r="E5" s="104">
        <f>E3*C5</f>
        <v>16000</v>
      </c>
      <c r="F5" s="104">
        <f>F3*C5</f>
        <v>23788</v>
      </c>
      <c r="G5" s="104">
        <f>G3*C5</f>
        <v>63929</v>
      </c>
      <c r="H5" s="104">
        <f>H3*C5</f>
        <v>3040</v>
      </c>
      <c r="I5" s="104">
        <f>I3*C5</f>
        <v>15987</v>
      </c>
      <c r="J5" s="104">
        <f>J3*C5</f>
        <v>11217</v>
      </c>
      <c r="K5" s="104">
        <f aca="true" t="shared" si="2" ref="K5:K22">C5*$K$3</f>
        <v>15200</v>
      </c>
      <c r="L5" s="104">
        <f aca="true" t="shared" si="3" ref="L5:L23">C5*$L$3</f>
        <v>825</v>
      </c>
      <c r="M5" s="104">
        <f t="shared" si="0"/>
        <v>164794</v>
      </c>
    </row>
    <row r="6" spans="1:15" ht="16.5" thickBot="1">
      <c r="A6" s="182"/>
      <c r="B6" s="98" t="s">
        <v>123</v>
      </c>
      <c r="C6" s="80">
        <v>0.04</v>
      </c>
      <c r="D6" s="104">
        <f>D3*C6</f>
        <v>14808</v>
      </c>
      <c r="E6" s="104">
        <f>E3*C6</f>
        <v>16000</v>
      </c>
      <c r="F6" s="104">
        <f>F3*C6</f>
        <v>23788</v>
      </c>
      <c r="G6" s="104">
        <f>G3*C6</f>
        <v>63929</v>
      </c>
      <c r="H6" s="104">
        <f>H3*C6</f>
        <v>3040</v>
      </c>
      <c r="I6" s="104">
        <f>I3*C6</f>
        <v>15987</v>
      </c>
      <c r="J6" s="104">
        <f>J3*C6</f>
        <v>11217</v>
      </c>
      <c r="K6" s="104">
        <f t="shared" si="2"/>
        <v>15200</v>
      </c>
      <c r="L6" s="104">
        <f t="shared" si="3"/>
        <v>825</v>
      </c>
      <c r="M6" s="104">
        <f t="shared" si="0"/>
        <v>164794</v>
      </c>
      <c r="O6" s="109"/>
    </row>
    <row r="7" spans="1:13" ht="24.75" customHeight="1" thickBot="1">
      <c r="A7" s="182"/>
      <c r="B7" s="81" t="s">
        <v>124</v>
      </c>
      <c r="C7" s="80">
        <v>0.04</v>
      </c>
      <c r="D7" s="104">
        <f>D3*C7</f>
        <v>14808</v>
      </c>
      <c r="E7" s="104">
        <f>E3*C7</f>
        <v>16000</v>
      </c>
      <c r="F7" s="104">
        <f>F3*C7</f>
        <v>23788</v>
      </c>
      <c r="G7" s="104">
        <f>G3*C7</f>
        <v>63929</v>
      </c>
      <c r="H7" s="104">
        <f>H3*C7</f>
        <v>3040</v>
      </c>
      <c r="I7" s="104">
        <f>I3*C7</f>
        <v>15987</v>
      </c>
      <c r="J7" s="104">
        <f>J3*C7</f>
        <v>11217</v>
      </c>
      <c r="K7" s="104">
        <f t="shared" si="2"/>
        <v>15200</v>
      </c>
      <c r="L7" s="104">
        <f t="shared" si="3"/>
        <v>825</v>
      </c>
      <c r="M7" s="104">
        <f t="shared" si="0"/>
        <v>164794</v>
      </c>
    </row>
    <row r="8" spans="1:16" ht="36.75" customHeight="1" thickBot="1">
      <c r="A8" s="183"/>
      <c r="B8" s="81" t="s">
        <v>125</v>
      </c>
      <c r="C8" s="80">
        <v>0.1</v>
      </c>
      <c r="D8" s="104">
        <f>D3*C8</f>
        <v>37019</v>
      </c>
      <c r="E8" s="104">
        <f>E3*C8</f>
        <v>40000</v>
      </c>
      <c r="F8" s="104">
        <f>F3*C8</f>
        <v>59470</v>
      </c>
      <c r="G8" s="104">
        <f>G3*C8</f>
        <v>159823</v>
      </c>
      <c r="H8" s="104">
        <f>H3*C8</f>
        <v>7600</v>
      </c>
      <c r="I8" s="104">
        <f>I3*C8</f>
        <v>39968</v>
      </c>
      <c r="J8" s="104">
        <f>J3*C8</f>
        <v>28043</v>
      </c>
      <c r="K8" s="104">
        <f t="shared" si="2"/>
        <v>38000</v>
      </c>
      <c r="L8" s="104">
        <f t="shared" si="3"/>
        <v>2062</v>
      </c>
      <c r="M8" s="104">
        <f t="shared" si="0"/>
        <v>411985</v>
      </c>
      <c r="O8" s="74"/>
      <c r="P8" s="109"/>
    </row>
    <row r="9" spans="1:16" ht="40.5" customHeight="1" thickBot="1">
      <c r="A9" s="184" t="s">
        <v>98</v>
      </c>
      <c r="B9" s="82" t="s">
        <v>126</v>
      </c>
      <c r="C9" s="83">
        <v>0.1</v>
      </c>
      <c r="D9" s="105">
        <f>D3*C9</f>
        <v>37019</v>
      </c>
      <c r="E9" s="105">
        <f>E3*C9</f>
        <v>40000</v>
      </c>
      <c r="F9" s="105">
        <f>F3*C9</f>
        <v>59470</v>
      </c>
      <c r="G9" s="105">
        <f>G3*C9</f>
        <v>159823</v>
      </c>
      <c r="H9" s="105">
        <f>H3*C9</f>
        <v>7600</v>
      </c>
      <c r="I9" s="105">
        <f>I3*C9</f>
        <v>39968</v>
      </c>
      <c r="J9" s="105">
        <f>J3*C9</f>
        <v>28043</v>
      </c>
      <c r="K9" s="105">
        <f t="shared" si="2"/>
        <v>38000</v>
      </c>
      <c r="L9" s="105">
        <f t="shared" si="3"/>
        <v>2062</v>
      </c>
      <c r="M9" s="105">
        <f t="shared" si="0"/>
        <v>411985</v>
      </c>
      <c r="P9" s="109"/>
    </row>
    <row r="10" spans="1:16" ht="24.75" customHeight="1" thickBot="1">
      <c r="A10" s="185"/>
      <c r="B10" s="99" t="s">
        <v>127</v>
      </c>
      <c r="C10" s="83">
        <v>0.04</v>
      </c>
      <c r="D10" s="105">
        <f>D3*C10</f>
        <v>14808</v>
      </c>
      <c r="E10" s="105">
        <f>E3*C10</f>
        <v>16000</v>
      </c>
      <c r="F10" s="105">
        <f>F3*C10</f>
        <v>23788</v>
      </c>
      <c r="G10" s="105">
        <f>G3*C10</f>
        <v>63929</v>
      </c>
      <c r="H10" s="105">
        <f>H3*C10</f>
        <v>3040</v>
      </c>
      <c r="I10" s="105">
        <f>I3*C10</f>
        <v>15987</v>
      </c>
      <c r="J10" s="105">
        <f>J3*C10</f>
        <v>11217</v>
      </c>
      <c r="K10" s="105">
        <f t="shared" si="2"/>
        <v>15200</v>
      </c>
      <c r="L10" s="105">
        <f t="shared" si="3"/>
        <v>825</v>
      </c>
      <c r="M10" s="105">
        <f t="shared" si="0"/>
        <v>164794</v>
      </c>
      <c r="P10" s="109"/>
    </row>
    <row r="11" spans="1:16" ht="16.5" thickBot="1">
      <c r="A11" s="185"/>
      <c r="B11" s="99" t="s">
        <v>128</v>
      </c>
      <c r="C11" s="83">
        <v>0.04</v>
      </c>
      <c r="D11" s="105">
        <f>D3*C11</f>
        <v>14808</v>
      </c>
      <c r="E11" s="105">
        <f>E3*C11</f>
        <v>16000</v>
      </c>
      <c r="F11" s="105">
        <f>F3*C11</f>
        <v>23788</v>
      </c>
      <c r="G11" s="105">
        <f>G3*C11</f>
        <v>63929</v>
      </c>
      <c r="H11" s="105">
        <f>H3*C11</f>
        <v>3040</v>
      </c>
      <c r="I11" s="105">
        <f>I3*C11</f>
        <v>15987</v>
      </c>
      <c r="J11" s="105">
        <f>J3*C11</f>
        <v>11217</v>
      </c>
      <c r="K11" s="105">
        <f t="shared" si="2"/>
        <v>15200</v>
      </c>
      <c r="L11" s="105">
        <f t="shared" si="3"/>
        <v>825</v>
      </c>
      <c r="M11" s="105">
        <f t="shared" si="0"/>
        <v>164794</v>
      </c>
      <c r="P11" s="109"/>
    </row>
    <row r="12" spans="1:16" ht="16.5" thickBot="1">
      <c r="A12" s="185"/>
      <c r="B12" s="99" t="s">
        <v>129</v>
      </c>
      <c r="C12" s="83">
        <v>0.04</v>
      </c>
      <c r="D12" s="105">
        <f>D3*C12</f>
        <v>14808</v>
      </c>
      <c r="E12" s="105">
        <f>E3*C12</f>
        <v>16000</v>
      </c>
      <c r="F12" s="105">
        <f>F3*C12</f>
        <v>23788</v>
      </c>
      <c r="G12" s="105">
        <f>G3*C12</f>
        <v>63929</v>
      </c>
      <c r="H12" s="105">
        <f>H3*C12</f>
        <v>3040</v>
      </c>
      <c r="I12" s="105">
        <f>I3*C12</f>
        <v>15987</v>
      </c>
      <c r="J12" s="105">
        <f>J3*C12</f>
        <v>11217</v>
      </c>
      <c r="K12" s="105">
        <f t="shared" si="2"/>
        <v>15200</v>
      </c>
      <c r="L12" s="105">
        <f t="shared" si="3"/>
        <v>825</v>
      </c>
      <c r="M12" s="105">
        <f t="shared" si="0"/>
        <v>164794</v>
      </c>
      <c r="P12" s="109"/>
    </row>
    <row r="13" spans="1:13" ht="16.5" thickBot="1">
      <c r="A13" s="186"/>
      <c r="B13" s="99" t="s">
        <v>130</v>
      </c>
      <c r="C13" s="83">
        <v>0.04</v>
      </c>
      <c r="D13" s="105">
        <f>$D$3*C13</f>
        <v>14808</v>
      </c>
      <c r="E13" s="105">
        <f>E3*C13</f>
        <v>16000</v>
      </c>
      <c r="F13" s="105">
        <f>F3*C13</f>
        <v>23788</v>
      </c>
      <c r="G13" s="105">
        <f>$G$3*C13</f>
        <v>63929</v>
      </c>
      <c r="H13" s="105">
        <f>$H$3*C13</f>
        <v>3040</v>
      </c>
      <c r="I13" s="105">
        <f>I3*C13</f>
        <v>15987</v>
      </c>
      <c r="J13" s="105">
        <f>$J$3*C13</f>
        <v>11217</v>
      </c>
      <c r="K13" s="105">
        <f t="shared" si="2"/>
        <v>15200</v>
      </c>
      <c r="L13" s="105">
        <f t="shared" si="3"/>
        <v>825</v>
      </c>
      <c r="M13" s="105">
        <f t="shared" si="0"/>
        <v>164794</v>
      </c>
    </row>
    <row r="14" spans="1:13" ht="16.5" thickBot="1">
      <c r="A14" s="179" t="s">
        <v>146</v>
      </c>
      <c r="B14" s="100" t="s">
        <v>131</v>
      </c>
      <c r="C14" s="85">
        <v>0.04</v>
      </c>
      <c r="D14" s="106">
        <f>D3*C14</f>
        <v>14808</v>
      </c>
      <c r="E14" s="106">
        <f>E3*C14</f>
        <v>16000</v>
      </c>
      <c r="F14" s="106">
        <f>F3*C14</f>
        <v>23788</v>
      </c>
      <c r="G14" s="106">
        <f>G3*C14</f>
        <v>63929</v>
      </c>
      <c r="H14" s="106">
        <f>H3*C14</f>
        <v>3040</v>
      </c>
      <c r="I14" s="106">
        <f>I3*C14</f>
        <v>15987</v>
      </c>
      <c r="J14" s="106">
        <f>J3*C14</f>
        <v>11217</v>
      </c>
      <c r="K14" s="106">
        <f t="shared" si="2"/>
        <v>15200</v>
      </c>
      <c r="L14" s="106">
        <f t="shared" si="3"/>
        <v>825</v>
      </c>
      <c r="M14" s="106">
        <f t="shared" si="0"/>
        <v>164794</v>
      </c>
    </row>
    <row r="15" spans="1:13" ht="23.25" customHeight="1" thickBot="1">
      <c r="A15" s="180"/>
      <c r="B15" s="100" t="s">
        <v>133</v>
      </c>
      <c r="C15" s="85">
        <v>0.04</v>
      </c>
      <c r="D15" s="106">
        <f>D3*C15</f>
        <v>14808</v>
      </c>
      <c r="E15" s="106">
        <f>E3*C15</f>
        <v>16000</v>
      </c>
      <c r="F15" s="106">
        <f>F3*C15</f>
        <v>23788</v>
      </c>
      <c r="G15" s="106">
        <f>G3*C15</f>
        <v>63929</v>
      </c>
      <c r="H15" s="106">
        <f>H3*C15</f>
        <v>3040</v>
      </c>
      <c r="I15" s="106">
        <f>I3*C15</f>
        <v>15987</v>
      </c>
      <c r="J15" s="106">
        <f>J3*C15</f>
        <v>11217</v>
      </c>
      <c r="K15" s="106">
        <f t="shared" si="2"/>
        <v>15200</v>
      </c>
      <c r="L15" s="106">
        <f t="shared" si="3"/>
        <v>825</v>
      </c>
      <c r="M15" s="106">
        <f t="shared" si="0"/>
        <v>164794</v>
      </c>
    </row>
    <row r="16" spans="1:13" ht="32.25" customHeight="1" thickBot="1">
      <c r="A16" s="180"/>
      <c r="B16" s="84" t="s">
        <v>132</v>
      </c>
      <c r="C16" s="85">
        <v>0.1</v>
      </c>
      <c r="D16" s="106">
        <f>D3*C16</f>
        <v>37019</v>
      </c>
      <c r="E16" s="106">
        <f>$E$3*C16</f>
        <v>40000</v>
      </c>
      <c r="F16" s="106">
        <f>$F$3*C16</f>
        <v>59470</v>
      </c>
      <c r="G16" s="106">
        <f>$G$3*C16</f>
        <v>159823</v>
      </c>
      <c r="H16" s="106">
        <f>$H$3*C16</f>
        <v>7600</v>
      </c>
      <c r="I16" s="106">
        <f>$I$3*C16</f>
        <v>39968</v>
      </c>
      <c r="J16" s="106">
        <f>$J$3*C16</f>
        <v>28043</v>
      </c>
      <c r="K16" s="106">
        <f t="shared" si="2"/>
        <v>38000</v>
      </c>
      <c r="L16" s="106">
        <f t="shared" si="3"/>
        <v>2062</v>
      </c>
      <c r="M16" s="106">
        <f t="shared" si="0"/>
        <v>411985</v>
      </c>
    </row>
    <row r="17" spans="1:13" ht="16.5" thickBot="1">
      <c r="A17" s="180"/>
      <c r="B17" s="100" t="s">
        <v>134</v>
      </c>
      <c r="C17" s="85">
        <v>0.04</v>
      </c>
      <c r="D17" s="106">
        <f>$D$3*C17</f>
        <v>14808</v>
      </c>
      <c r="E17" s="106">
        <f>$E$3*C17</f>
        <v>16000</v>
      </c>
      <c r="F17" s="106">
        <f>$F$3*C17</f>
        <v>23788</v>
      </c>
      <c r="G17" s="106">
        <f>$G$3*C17</f>
        <v>63929</v>
      </c>
      <c r="H17" s="106">
        <f>$H$3*C17</f>
        <v>3040</v>
      </c>
      <c r="I17" s="106">
        <f>$I$3*C17</f>
        <v>15987</v>
      </c>
      <c r="J17" s="106">
        <f>$J$3*C17</f>
        <v>11217</v>
      </c>
      <c r="K17" s="106">
        <f t="shared" si="2"/>
        <v>15200</v>
      </c>
      <c r="L17" s="106">
        <f t="shared" si="3"/>
        <v>825</v>
      </c>
      <c r="M17" s="106">
        <f t="shared" si="0"/>
        <v>164794</v>
      </c>
    </row>
    <row r="18" spans="1:13" ht="18.75" customHeight="1" thickBot="1">
      <c r="A18" s="187" t="s">
        <v>141</v>
      </c>
      <c r="B18" s="86" t="s">
        <v>135</v>
      </c>
      <c r="C18" s="87">
        <v>0.1</v>
      </c>
      <c r="D18" s="107">
        <f>D3*C18</f>
        <v>37019</v>
      </c>
      <c r="E18" s="107">
        <f>E3*C18</f>
        <v>40000</v>
      </c>
      <c r="F18" s="107">
        <f>F3*C18</f>
        <v>59470</v>
      </c>
      <c r="G18" s="107">
        <f>G3*C18</f>
        <v>159823</v>
      </c>
      <c r="H18" s="107">
        <f>H3*C18</f>
        <v>7600</v>
      </c>
      <c r="I18" s="107">
        <f>I3*C18</f>
        <v>39968</v>
      </c>
      <c r="J18" s="107">
        <f>J3*C18</f>
        <v>28043</v>
      </c>
      <c r="K18" s="104">
        <f t="shared" si="2"/>
        <v>38000</v>
      </c>
      <c r="L18" s="104">
        <f t="shared" si="3"/>
        <v>2062</v>
      </c>
      <c r="M18" s="107">
        <f t="shared" si="0"/>
        <v>411985</v>
      </c>
    </row>
    <row r="19" spans="1:13" ht="19.5" customHeight="1" thickBot="1">
      <c r="A19" s="187"/>
      <c r="B19" s="88" t="s">
        <v>136</v>
      </c>
      <c r="C19" s="87">
        <v>0.04</v>
      </c>
      <c r="D19" s="107">
        <f>D3*C19</f>
        <v>14808</v>
      </c>
      <c r="E19" s="107">
        <f>E3*C19</f>
        <v>16000</v>
      </c>
      <c r="F19" s="107">
        <f>F3*C19</f>
        <v>23788</v>
      </c>
      <c r="G19" s="107">
        <f>G3*C19</f>
        <v>63929</v>
      </c>
      <c r="H19" s="107">
        <f>H3*C19</f>
        <v>3040</v>
      </c>
      <c r="I19" s="107">
        <f>I3*C19</f>
        <v>15987</v>
      </c>
      <c r="J19" s="107">
        <f>J3*C19</f>
        <v>11217</v>
      </c>
      <c r="K19" s="104">
        <f t="shared" si="2"/>
        <v>15200</v>
      </c>
      <c r="L19" s="104">
        <f t="shared" si="3"/>
        <v>825</v>
      </c>
      <c r="M19" s="107">
        <f t="shared" si="0"/>
        <v>164794</v>
      </c>
    </row>
    <row r="20" spans="1:13" ht="16.5" thickBot="1">
      <c r="A20" s="187"/>
      <c r="B20" s="88" t="s">
        <v>35</v>
      </c>
      <c r="C20" s="87">
        <v>0.03</v>
      </c>
      <c r="D20" s="107">
        <f>D3*C20</f>
        <v>11106</v>
      </c>
      <c r="E20" s="107">
        <f>E3*C20</f>
        <v>12000</v>
      </c>
      <c r="F20" s="107">
        <f>F3*C20</f>
        <v>17841</v>
      </c>
      <c r="G20" s="107">
        <f>G3*C20</f>
        <v>47947</v>
      </c>
      <c r="H20" s="107">
        <f>H3*C20</f>
        <v>2280</v>
      </c>
      <c r="I20" s="107">
        <f>I3*C20</f>
        <v>11990</v>
      </c>
      <c r="J20" s="107">
        <f>J3*C20</f>
        <v>8413</v>
      </c>
      <c r="K20" s="104">
        <f t="shared" si="2"/>
        <v>11400</v>
      </c>
      <c r="L20" s="104">
        <f t="shared" si="3"/>
        <v>618</v>
      </c>
      <c r="M20" s="107">
        <f t="shared" si="0"/>
        <v>123595</v>
      </c>
    </row>
    <row r="21" spans="1:13" ht="16.5" thickBot="1">
      <c r="A21" s="187"/>
      <c r="B21" s="88" t="s">
        <v>151</v>
      </c>
      <c r="C21" s="87">
        <v>0.04</v>
      </c>
      <c r="D21" s="107">
        <f>D3*$C$21</f>
        <v>14808</v>
      </c>
      <c r="E21" s="107">
        <f aca="true" t="shared" si="4" ref="E21:J21">E3*$C$21</f>
        <v>16000</v>
      </c>
      <c r="F21" s="107">
        <f t="shared" si="4"/>
        <v>23788</v>
      </c>
      <c r="G21" s="107">
        <f t="shared" si="4"/>
        <v>63929</v>
      </c>
      <c r="H21" s="107">
        <f t="shared" si="4"/>
        <v>3040</v>
      </c>
      <c r="I21" s="107">
        <f t="shared" si="4"/>
        <v>15987</v>
      </c>
      <c r="J21" s="107">
        <f t="shared" si="4"/>
        <v>11217</v>
      </c>
      <c r="K21" s="104">
        <f t="shared" si="2"/>
        <v>15200</v>
      </c>
      <c r="L21" s="104">
        <f t="shared" si="3"/>
        <v>825</v>
      </c>
      <c r="M21" s="107">
        <f t="shared" si="0"/>
        <v>164794</v>
      </c>
    </row>
    <row r="22" spans="1:15" ht="24.75" customHeight="1" thickBot="1">
      <c r="A22" s="171" t="s">
        <v>36</v>
      </c>
      <c r="B22" s="172"/>
      <c r="C22" s="89">
        <v>0.03</v>
      </c>
      <c r="D22" s="108">
        <f>D3*C22</f>
        <v>11106</v>
      </c>
      <c r="E22" s="108">
        <f>E3*C22</f>
        <v>12000</v>
      </c>
      <c r="F22" s="108">
        <f>F3*C22</f>
        <v>17841</v>
      </c>
      <c r="G22" s="108">
        <f>G3*C22</f>
        <v>47947</v>
      </c>
      <c r="H22" s="108">
        <f>H3*C22</f>
        <v>2280</v>
      </c>
      <c r="I22" s="108">
        <f>I3*C22</f>
        <v>11990</v>
      </c>
      <c r="J22" s="108">
        <f>J3*C22</f>
        <v>8413</v>
      </c>
      <c r="K22" s="108">
        <f t="shared" si="2"/>
        <v>11400</v>
      </c>
      <c r="L22" s="108">
        <f t="shared" si="3"/>
        <v>618</v>
      </c>
      <c r="M22" s="108">
        <f t="shared" si="0"/>
        <v>123595</v>
      </c>
      <c r="O22" s="109"/>
    </row>
    <row r="23" spans="1:15" ht="29.25" customHeight="1" thickBot="1">
      <c r="A23" s="188" t="s">
        <v>9</v>
      </c>
      <c r="B23" s="189"/>
      <c r="C23" s="90">
        <f>SUM(C4:C22)</f>
        <v>1</v>
      </c>
      <c r="D23" s="91">
        <f>D3*C23</f>
        <v>370191</v>
      </c>
      <c r="E23" s="91">
        <f>E3*C23</f>
        <v>400000</v>
      </c>
      <c r="F23" s="91">
        <f>F3*C23</f>
        <v>594698</v>
      </c>
      <c r="G23" s="91">
        <f>G3*C23</f>
        <v>1598230</v>
      </c>
      <c r="H23" s="91">
        <f>H3*C23</f>
        <v>76000</v>
      </c>
      <c r="I23" s="91">
        <f>I3*C23</f>
        <v>399678</v>
      </c>
      <c r="J23" s="91">
        <f>J3*C23</f>
        <v>280425</v>
      </c>
      <c r="K23" s="91">
        <f>C23*$K$3</f>
        <v>380000</v>
      </c>
      <c r="L23" s="91">
        <f t="shared" si="3"/>
        <v>20615</v>
      </c>
      <c r="M23" s="91">
        <f t="shared" si="0"/>
        <v>4119837</v>
      </c>
      <c r="O23" s="110"/>
    </row>
    <row r="24" spans="1:13" ht="87.75" customHeight="1">
      <c r="A24" s="192" t="s">
        <v>154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</row>
    <row r="25" spans="1:13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</sheetData>
  <sheetProtection/>
  <mergeCells count="9">
    <mergeCell ref="A22:B22"/>
    <mergeCell ref="A23:B23"/>
    <mergeCell ref="A24:M24"/>
    <mergeCell ref="A1:M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Q26"/>
  <sheetViews>
    <sheetView zoomScalePageLayoutView="0" workbookViewId="0" topLeftCell="A1">
      <selection activeCell="O16" sqref="O16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.75" thickBot="1">
      <c r="A1" s="175" t="s">
        <v>155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8"/>
      <c r="B3" s="96" t="s">
        <v>2</v>
      </c>
      <c r="C3" s="75" t="s">
        <v>4</v>
      </c>
      <c r="D3" s="112">
        <v>213498</v>
      </c>
      <c r="E3" s="112">
        <v>127267</v>
      </c>
      <c r="F3" s="112">
        <v>323802</v>
      </c>
      <c r="G3" s="112">
        <v>1852063</v>
      </c>
      <c r="H3" s="112">
        <v>1072733</v>
      </c>
      <c r="I3" s="112">
        <v>150000</v>
      </c>
      <c r="J3" s="112">
        <v>294100</v>
      </c>
      <c r="K3" s="112">
        <v>363000</v>
      </c>
      <c r="L3" s="112">
        <v>37060</v>
      </c>
      <c r="M3" s="113">
        <f aca="true" t="shared" si="0" ref="M3:M22">SUM(D3:L3)</f>
        <v>4433523</v>
      </c>
      <c r="O3" s="74"/>
    </row>
    <row r="4" spans="1:15" ht="24.75" customHeight="1" thickBot="1">
      <c r="A4" s="181" t="s">
        <v>92</v>
      </c>
      <c r="B4" s="97" t="s">
        <v>121</v>
      </c>
      <c r="C4" s="80">
        <v>0.06</v>
      </c>
      <c r="D4" s="104">
        <f>D3*$C$4</f>
        <v>12810</v>
      </c>
      <c r="E4" s="104">
        <f aca="true" t="shared" si="1" ref="E4:J4">E3*$C$4</f>
        <v>7636</v>
      </c>
      <c r="F4" s="104">
        <f t="shared" si="1"/>
        <v>19428</v>
      </c>
      <c r="G4" s="104">
        <f t="shared" si="1"/>
        <v>111124</v>
      </c>
      <c r="H4" s="104">
        <f t="shared" si="1"/>
        <v>64364</v>
      </c>
      <c r="I4" s="104">
        <f t="shared" si="1"/>
        <v>9000</v>
      </c>
      <c r="J4" s="104">
        <f t="shared" si="1"/>
        <v>17646</v>
      </c>
      <c r="K4" s="104">
        <f>C4*$K$3</f>
        <v>21780</v>
      </c>
      <c r="L4" s="104">
        <f>C4*$L$3</f>
        <v>2224</v>
      </c>
      <c r="M4" s="104">
        <f t="shared" si="0"/>
        <v>266012</v>
      </c>
      <c r="O4" s="74"/>
    </row>
    <row r="5" spans="1:13" ht="24.75" customHeight="1" thickBot="1">
      <c r="A5" s="182"/>
      <c r="B5" s="98" t="s">
        <v>122</v>
      </c>
      <c r="C5" s="80">
        <v>0.04</v>
      </c>
      <c r="D5" s="104">
        <f>D3*C5</f>
        <v>8540</v>
      </c>
      <c r="E5" s="104">
        <f>E3*C5</f>
        <v>5091</v>
      </c>
      <c r="F5" s="104">
        <f>F3*C5</f>
        <v>12952</v>
      </c>
      <c r="G5" s="104">
        <f>G3*C5</f>
        <v>74083</v>
      </c>
      <c r="H5" s="104">
        <f>H3*C5</f>
        <v>42909</v>
      </c>
      <c r="I5" s="104">
        <f>I3*C5</f>
        <v>6000</v>
      </c>
      <c r="J5" s="104">
        <f>J3*C5</f>
        <v>11764</v>
      </c>
      <c r="K5" s="104">
        <f aca="true" t="shared" si="2" ref="K5:K21">C5*$K$3</f>
        <v>14520</v>
      </c>
      <c r="L5" s="104">
        <f aca="true" t="shared" si="3" ref="L5:L22">C5*$L$3</f>
        <v>1482</v>
      </c>
      <c r="M5" s="104">
        <f t="shared" si="0"/>
        <v>177341</v>
      </c>
    </row>
    <row r="6" spans="1:15" ht="32.25" thickBot="1">
      <c r="A6" s="182"/>
      <c r="B6" s="81" t="s">
        <v>156</v>
      </c>
      <c r="C6" s="80">
        <v>0.04</v>
      </c>
      <c r="D6" s="104">
        <f>D3*C6</f>
        <v>8540</v>
      </c>
      <c r="E6" s="104">
        <f>E3*C6</f>
        <v>5091</v>
      </c>
      <c r="F6" s="104">
        <f>F3*C6</f>
        <v>12952</v>
      </c>
      <c r="G6" s="104">
        <f>G3*C6</f>
        <v>74083</v>
      </c>
      <c r="H6" s="104">
        <f>H3*C6</f>
        <v>42909</v>
      </c>
      <c r="I6" s="104">
        <f>I3*C6</f>
        <v>6000</v>
      </c>
      <c r="J6" s="104">
        <f>J3*C6</f>
        <v>11764</v>
      </c>
      <c r="K6" s="104">
        <f t="shared" si="2"/>
        <v>14520</v>
      </c>
      <c r="L6" s="104">
        <f t="shared" si="3"/>
        <v>1482</v>
      </c>
      <c r="M6" s="104">
        <f t="shared" si="0"/>
        <v>177341</v>
      </c>
      <c r="O6" s="109"/>
    </row>
    <row r="7" spans="1:13" ht="24.75" customHeight="1" thickBot="1">
      <c r="A7" s="182"/>
      <c r="B7" s="81" t="s">
        <v>124</v>
      </c>
      <c r="C7" s="80">
        <v>0.04</v>
      </c>
      <c r="D7" s="104">
        <f>D3*C7</f>
        <v>8540</v>
      </c>
      <c r="E7" s="104">
        <f>E3*C7</f>
        <v>5091</v>
      </c>
      <c r="F7" s="104">
        <f>F3*C7</f>
        <v>12952</v>
      </c>
      <c r="G7" s="104">
        <f>G3*C7</f>
        <v>74083</v>
      </c>
      <c r="H7" s="104">
        <f>H3*C7</f>
        <v>42909</v>
      </c>
      <c r="I7" s="104">
        <f>I3*C7</f>
        <v>6000</v>
      </c>
      <c r="J7" s="104">
        <f>J3*C7</f>
        <v>11764</v>
      </c>
      <c r="K7" s="104">
        <f t="shared" si="2"/>
        <v>14520</v>
      </c>
      <c r="L7" s="104">
        <f t="shared" si="3"/>
        <v>1482</v>
      </c>
      <c r="M7" s="104">
        <f t="shared" si="0"/>
        <v>177341</v>
      </c>
    </row>
    <row r="8" spans="1:16" ht="36.75" customHeight="1" thickBot="1">
      <c r="A8" s="183"/>
      <c r="B8" s="81" t="s">
        <v>125</v>
      </c>
      <c r="C8" s="80">
        <v>0.1</v>
      </c>
      <c r="D8" s="104">
        <f>D3*C8</f>
        <v>21350</v>
      </c>
      <c r="E8" s="104">
        <f>E3*C8</f>
        <v>12727</v>
      </c>
      <c r="F8" s="104">
        <f>F3*C8</f>
        <v>32380</v>
      </c>
      <c r="G8" s="104">
        <f>G3*C8</f>
        <v>185206</v>
      </c>
      <c r="H8" s="104">
        <f>H3*C8</f>
        <v>107273</v>
      </c>
      <c r="I8" s="104">
        <f>I3*C8</f>
        <v>15000</v>
      </c>
      <c r="J8" s="104">
        <f>J3*C8</f>
        <v>29410</v>
      </c>
      <c r="K8" s="104">
        <f t="shared" si="2"/>
        <v>36300</v>
      </c>
      <c r="L8" s="104">
        <f t="shared" si="3"/>
        <v>3706</v>
      </c>
      <c r="M8" s="104">
        <f t="shared" si="0"/>
        <v>443352</v>
      </c>
      <c r="O8" s="74"/>
      <c r="P8" s="109"/>
    </row>
    <row r="9" spans="1:16" ht="40.5" customHeight="1" thickBot="1">
      <c r="A9" s="184" t="s">
        <v>98</v>
      </c>
      <c r="B9" s="82" t="s">
        <v>126</v>
      </c>
      <c r="C9" s="83">
        <v>0.1</v>
      </c>
      <c r="D9" s="105">
        <f>D3*C9</f>
        <v>21350</v>
      </c>
      <c r="E9" s="105">
        <f>E3*C9</f>
        <v>12727</v>
      </c>
      <c r="F9" s="105">
        <f>F3*C9</f>
        <v>32380</v>
      </c>
      <c r="G9" s="105">
        <f>G3*C9</f>
        <v>185206</v>
      </c>
      <c r="H9" s="105">
        <f>H3*C9</f>
        <v>107273</v>
      </c>
      <c r="I9" s="105">
        <f>I3*C9</f>
        <v>15000</v>
      </c>
      <c r="J9" s="105">
        <f>J3*C9</f>
        <v>29410</v>
      </c>
      <c r="K9" s="105">
        <f t="shared" si="2"/>
        <v>36300</v>
      </c>
      <c r="L9" s="105">
        <f t="shared" si="3"/>
        <v>3706</v>
      </c>
      <c r="M9" s="105">
        <f t="shared" si="0"/>
        <v>443352</v>
      </c>
      <c r="P9" s="109"/>
    </row>
    <row r="10" spans="1:16" ht="24.75" customHeight="1" thickBot="1">
      <c r="A10" s="185"/>
      <c r="B10" s="99" t="s">
        <v>127</v>
      </c>
      <c r="C10" s="83">
        <v>0.04</v>
      </c>
      <c r="D10" s="105">
        <f>D3*C10</f>
        <v>8540</v>
      </c>
      <c r="E10" s="105">
        <f>E3*C10</f>
        <v>5091</v>
      </c>
      <c r="F10" s="105">
        <f>F3*C10</f>
        <v>12952</v>
      </c>
      <c r="G10" s="105">
        <f>G3*C10</f>
        <v>74083</v>
      </c>
      <c r="H10" s="105">
        <f>H3*C10</f>
        <v>42909</v>
      </c>
      <c r="I10" s="105">
        <f>I3*C10</f>
        <v>6000</v>
      </c>
      <c r="J10" s="105">
        <f>J3*C10</f>
        <v>11764</v>
      </c>
      <c r="K10" s="105">
        <f t="shared" si="2"/>
        <v>14520</v>
      </c>
      <c r="L10" s="105">
        <f t="shared" si="3"/>
        <v>1482</v>
      </c>
      <c r="M10" s="105">
        <f t="shared" si="0"/>
        <v>177341</v>
      </c>
      <c r="P10" s="109"/>
    </row>
    <row r="11" spans="1:16" ht="16.5" thickBot="1">
      <c r="A11" s="185"/>
      <c r="B11" s="99" t="s">
        <v>128</v>
      </c>
      <c r="C11" s="83">
        <v>0.04</v>
      </c>
      <c r="D11" s="105">
        <f>D3*C11</f>
        <v>8540</v>
      </c>
      <c r="E11" s="105">
        <f>E3*C11</f>
        <v>5091</v>
      </c>
      <c r="F11" s="105">
        <f>F3*C11</f>
        <v>12952</v>
      </c>
      <c r="G11" s="105">
        <f>G3*C11</f>
        <v>74083</v>
      </c>
      <c r="H11" s="105">
        <f>H3*C11</f>
        <v>42909</v>
      </c>
      <c r="I11" s="105">
        <f>I3*C11</f>
        <v>6000</v>
      </c>
      <c r="J11" s="105">
        <f>J3*C11</f>
        <v>11764</v>
      </c>
      <c r="K11" s="105">
        <f t="shared" si="2"/>
        <v>14520</v>
      </c>
      <c r="L11" s="105">
        <f t="shared" si="3"/>
        <v>1482</v>
      </c>
      <c r="M11" s="105">
        <f t="shared" si="0"/>
        <v>177341</v>
      </c>
      <c r="P11" s="109"/>
    </row>
    <row r="12" spans="1:16" ht="16.5" thickBot="1">
      <c r="A12" s="185"/>
      <c r="B12" s="99" t="s">
        <v>129</v>
      </c>
      <c r="C12" s="83">
        <v>0.04</v>
      </c>
      <c r="D12" s="105">
        <f>D3*C12</f>
        <v>8540</v>
      </c>
      <c r="E12" s="105">
        <f>E3*C12</f>
        <v>5091</v>
      </c>
      <c r="F12" s="105">
        <f>F3*C12</f>
        <v>12952</v>
      </c>
      <c r="G12" s="105">
        <f>G3*C12</f>
        <v>74083</v>
      </c>
      <c r="H12" s="105">
        <f>H3*C12</f>
        <v>42909</v>
      </c>
      <c r="I12" s="105">
        <f>I3*C12</f>
        <v>6000</v>
      </c>
      <c r="J12" s="105">
        <f>J3*C12</f>
        <v>11764</v>
      </c>
      <c r="K12" s="105">
        <f t="shared" si="2"/>
        <v>14520</v>
      </c>
      <c r="L12" s="105">
        <f t="shared" si="3"/>
        <v>1482</v>
      </c>
      <c r="M12" s="105">
        <f t="shared" si="0"/>
        <v>177341</v>
      </c>
      <c r="P12" s="109"/>
    </row>
    <row r="13" spans="1:13" ht="16.5" thickBot="1">
      <c r="A13" s="179" t="s">
        <v>146</v>
      </c>
      <c r="B13" s="100" t="s">
        <v>131</v>
      </c>
      <c r="C13" s="85">
        <v>0.04</v>
      </c>
      <c r="D13" s="106">
        <f>D3*C13</f>
        <v>8540</v>
      </c>
      <c r="E13" s="106">
        <f>E3*C13</f>
        <v>5091</v>
      </c>
      <c r="F13" s="106">
        <f>F3*C13</f>
        <v>12952</v>
      </c>
      <c r="G13" s="106">
        <f>G3*C13</f>
        <v>74083</v>
      </c>
      <c r="H13" s="106">
        <f>H3*C13</f>
        <v>42909</v>
      </c>
      <c r="I13" s="106">
        <f>I3*C13</f>
        <v>6000</v>
      </c>
      <c r="J13" s="106">
        <f>J3*C13</f>
        <v>11764</v>
      </c>
      <c r="K13" s="106">
        <f t="shared" si="2"/>
        <v>14520</v>
      </c>
      <c r="L13" s="106">
        <f t="shared" si="3"/>
        <v>1482</v>
      </c>
      <c r="M13" s="106">
        <f t="shared" si="0"/>
        <v>177341</v>
      </c>
    </row>
    <row r="14" spans="1:13" ht="23.25" customHeight="1" thickBot="1">
      <c r="A14" s="180"/>
      <c r="B14" s="100" t="s">
        <v>133</v>
      </c>
      <c r="C14" s="85">
        <v>0.04</v>
      </c>
      <c r="D14" s="106">
        <f>D3*C14</f>
        <v>8540</v>
      </c>
      <c r="E14" s="106">
        <f>E3*C14</f>
        <v>5091</v>
      </c>
      <c r="F14" s="106">
        <f>F3*C14</f>
        <v>12952</v>
      </c>
      <c r="G14" s="106">
        <f>G3*C14</f>
        <v>74083</v>
      </c>
      <c r="H14" s="106">
        <f>H3*C14</f>
        <v>42909</v>
      </c>
      <c r="I14" s="106">
        <f>I3*C14</f>
        <v>6000</v>
      </c>
      <c r="J14" s="106">
        <f>J3*C14</f>
        <v>11764</v>
      </c>
      <c r="K14" s="106">
        <f t="shared" si="2"/>
        <v>14520</v>
      </c>
      <c r="L14" s="106">
        <f t="shared" si="3"/>
        <v>1482</v>
      </c>
      <c r="M14" s="106">
        <f t="shared" si="0"/>
        <v>177341</v>
      </c>
    </row>
    <row r="15" spans="1:17" ht="32.25" customHeight="1" thickBot="1">
      <c r="A15" s="180"/>
      <c r="B15" s="84" t="s">
        <v>132</v>
      </c>
      <c r="C15" s="85">
        <v>0.1</v>
      </c>
      <c r="D15" s="106">
        <f>D3*C15</f>
        <v>21350</v>
      </c>
      <c r="E15" s="106">
        <f>$E$3*C15</f>
        <v>12727</v>
      </c>
      <c r="F15" s="106">
        <f>$F$3*C15</f>
        <v>32380</v>
      </c>
      <c r="G15" s="106">
        <f>$G$3*C15</f>
        <v>185206</v>
      </c>
      <c r="H15" s="106">
        <f>$H$3*C15</f>
        <v>107273</v>
      </c>
      <c r="I15" s="106">
        <f>$I$3*C15</f>
        <v>15000</v>
      </c>
      <c r="J15" s="106">
        <f>$J$3*C15</f>
        <v>29410</v>
      </c>
      <c r="K15" s="106">
        <f t="shared" si="2"/>
        <v>36300</v>
      </c>
      <c r="L15" s="106">
        <f t="shared" si="3"/>
        <v>3706</v>
      </c>
      <c r="M15" s="106">
        <f t="shared" si="0"/>
        <v>443352</v>
      </c>
      <c r="Q15" s="109"/>
    </row>
    <row r="16" spans="1:13" ht="16.5" thickBot="1">
      <c r="A16" s="180"/>
      <c r="B16" s="100" t="s">
        <v>134</v>
      </c>
      <c r="C16" s="85">
        <v>0.04</v>
      </c>
      <c r="D16" s="106">
        <f>$D$3*C16</f>
        <v>8540</v>
      </c>
      <c r="E16" s="106">
        <f>$E$3*C16</f>
        <v>5091</v>
      </c>
      <c r="F16" s="106">
        <f>$F$3*C16</f>
        <v>12952</v>
      </c>
      <c r="G16" s="106">
        <f>$G$3*C16</f>
        <v>74083</v>
      </c>
      <c r="H16" s="106">
        <f>$H$3*C16</f>
        <v>42909</v>
      </c>
      <c r="I16" s="106">
        <f>$I$3*C16</f>
        <v>6000</v>
      </c>
      <c r="J16" s="106">
        <f>$J$3*C16</f>
        <v>11764</v>
      </c>
      <c r="K16" s="106">
        <f t="shared" si="2"/>
        <v>14520</v>
      </c>
      <c r="L16" s="106">
        <f t="shared" si="3"/>
        <v>1482</v>
      </c>
      <c r="M16" s="106">
        <f t="shared" si="0"/>
        <v>177341</v>
      </c>
    </row>
    <row r="17" spans="1:13" ht="18.75" customHeight="1" thickBot="1">
      <c r="A17" s="187" t="s">
        <v>141</v>
      </c>
      <c r="B17" s="86" t="s">
        <v>135</v>
      </c>
      <c r="C17" s="87">
        <v>0.1</v>
      </c>
      <c r="D17" s="107">
        <f>D3*C17</f>
        <v>21350</v>
      </c>
      <c r="E17" s="107">
        <f>E3*C17</f>
        <v>12727</v>
      </c>
      <c r="F17" s="107">
        <f>F3*C17</f>
        <v>32380</v>
      </c>
      <c r="G17" s="107">
        <f>G3*C17</f>
        <v>185206</v>
      </c>
      <c r="H17" s="107">
        <f>H3*C17</f>
        <v>107273</v>
      </c>
      <c r="I17" s="107">
        <f>I3*C17</f>
        <v>15000</v>
      </c>
      <c r="J17" s="107">
        <f>J3*C17</f>
        <v>29410</v>
      </c>
      <c r="K17" s="104">
        <f t="shared" si="2"/>
        <v>36300</v>
      </c>
      <c r="L17" s="104">
        <f t="shared" si="3"/>
        <v>3706</v>
      </c>
      <c r="M17" s="107">
        <f t="shared" si="0"/>
        <v>443352</v>
      </c>
    </row>
    <row r="18" spans="1:13" ht="19.5" customHeight="1" thickBot="1">
      <c r="A18" s="187"/>
      <c r="B18" s="88" t="s">
        <v>136</v>
      </c>
      <c r="C18" s="87">
        <v>0.04</v>
      </c>
      <c r="D18" s="107">
        <f>D3*C18</f>
        <v>8540</v>
      </c>
      <c r="E18" s="107">
        <f>E3*C18</f>
        <v>5091</v>
      </c>
      <c r="F18" s="107">
        <f>F3*C18</f>
        <v>12952</v>
      </c>
      <c r="G18" s="107">
        <f>G3*C18</f>
        <v>74083</v>
      </c>
      <c r="H18" s="107">
        <f>H3*C18</f>
        <v>42909</v>
      </c>
      <c r="I18" s="107">
        <f>I3*C18</f>
        <v>6000</v>
      </c>
      <c r="J18" s="107">
        <f>J3*C18</f>
        <v>11764</v>
      </c>
      <c r="K18" s="104">
        <f t="shared" si="2"/>
        <v>14520</v>
      </c>
      <c r="L18" s="104">
        <f t="shared" si="3"/>
        <v>1482</v>
      </c>
      <c r="M18" s="107">
        <f t="shared" si="0"/>
        <v>177341</v>
      </c>
    </row>
    <row r="19" spans="1:13" ht="16.5" thickBot="1">
      <c r="A19" s="187"/>
      <c r="B19" s="88" t="s">
        <v>35</v>
      </c>
      <c r="C19" s="87">
        <v>0.04</v>
      </c>
      <c r="D19" s="107">
        <f>D3*C19</f>
        <v>8540</v>
      </c>
      <c r="E19" s="107">
        <f>E3*C19</f>
        <v>5091</v>
      </c>
      <c r="F19" s="107">
        <f>F3*C19</f>
        <v>12952</v>
      </c>
      <c r="G19" s="107">
        <f>G3*C19</f>
        <v>74083</v>
      </c>
      <c r="H19" s="107">
        <f>H3*C19</f>
        <v>42909</v>
      </c>
      <c r="I19" s="107">
        <f>I3*C19</f>
        <v>6000</v>
      </c>
      <c r="J19" s="107">
        <f>J3*C19</f>
        <v>11764</v>
      </c>
      <c r="K19" s="104">
        <f t="shared" si="2"/>
        <v>14520</v>
      </c>
      <c r="L19" s="104">
        <f t="shared" si="3"/>
        <v>1482</v>
      </c>
      <c r="M19" s="107">
        <f t="shared" si="0"/>
        <v>177341</v>
      </c>
    </row>
    <row r="20" spans="1:13" ht="16.5" thickBot="1">
      <c r="A20" s="187"/>
      <c r="B20" s="88" t="s">
        <v>151</v>
      </c>
      <c r="C20" s="87">
        <v>0.04</v>
      </c>
      <c r="D20" s="107">
        <f>D3*$C$20</f>
        <v>8540</v>
      </c>
      <c r="E20" s="107">
        <f aca="true" t="shared" si="4" ref="E20:J20">E3*$C$20</f>
        <v>5091</v>
      </c>
      <c r="F20" s="107">
        <f t="shared" si="4"/>
        <v>12952</v>
      </c>
      <c r="G20" s="107">
        <f t="shared" si="4"/>
        <v>74083</v>
      </c>
      <c r="H20" s="107">
        <f t="shared" si="4"/>
        <v>42909</v>
      </c>
      <c r="I20" s="107">
        <f t="shared" si="4"/>
        <v>6000</v>
      </c>
      <c r="J20" s="107">
        <f t="shared" si="4"/>
        <v>11764</v>
      </c>
      <c r="K20" s="104">
        <f t="shared" si="2"/>
        <v>14520</v>
      </c>
      <c r="L20" s="104">
        <f t="shared" si="3"/>
        <v>1482</v>
      </c>
      <c r="M20" s="107">
        <f t="shared" si="0"/>
        <v>177341</v>
      </c>
    </row>
    <row r="21" spans="1:16" ht="24.75" customHeight="1" thickBot="1">
      <c r="A21" s="171" t="s">
        <v>36</v>
      </c>
      <c r="B21" s="172"/>
      <c r="C21" s="89">
        <v>0.06</v>
      </c>
      <c r="D21" s="108">
        <f>D3*C21</f>
        <v>12810</v>
      </c>
      <c r="E21" s="108">
        <f>E3*C21</f>
        <v>7636</v>
      </c>
      <c r="F21" s="108">
        <f>F3*C21</f>
        <v>19428</v>
      </c>
      <c r="G21" s="108">
        <f>G3*C21</f>
        <v>111124</v>
      </c>
      <c r="H21" s="108">
        <f>H3*C21</f>
        <v>64364</v>
      </c>
      <c r="I21" s="108">
        <f>I3*C21</f>
        <v>9000</v>
      </c>
      <c r="J21" s="108">
        <f>J3*C21</f>
        <v>17646</v>
      </c>
      <c r="K21" s="108">
        <f t="shared" si="2"/>
        <v>21780</v>
      </c>
      <c r="L21" s="108">
        <f t="shared" si="3"/>
        <v>2224</v>
      </c>
      <c r="M21" s="108">
        <v>266011</v>
      </c>
      <c r="O21" s="109"/>
      <c r="P21" s="109"/>
    </row>
    <row r="22" spans="1:15" ht="29.25" customHeight="1" thickBot="1">
      <c r="A22" s="188" t="s">
        <v>9</v>
      </c>
      <c r="B22" s="189"/>
      <c r="C22" s="90">
        <f>SUM(C4:C21)</f>
        <v>1</v>
      </c>
      <c r="D22" s="111">
        <f>D3*C22</f>
        <v>213498</v>
      </c>
      <c r="E22" s="111">
        <f>E3*C22</f>
        <v>127267</v>
      </c>
      <c r="F22" s="111">
        <f>F3*C22</f>
        <v>323802</v>
      </c>
      <c r="G22" s="111">
        <f>G3*C22</f>
        <v>1852063</v>
      </c>
      <c r="H22" s="111">
        <f>H3*C22</f>
        <v>1072733</v>
      </c>
      <c r="I22" s="111">
        <f>I3*C22</f>
        <v>150000</v>
      </c>
      <c r="J22" s="111">
        <f>J3*C22</f>
        <v>294100</v>
      </c>
      <c r="K22" s="111">
        <f>C22*$K$3</f>
        <v>363000</v>
      </c>
      <c r="L22" s="111">
        <f t="shared" si="3"/>
        <v>37060</v>
      </c>
      <c r="M22" s="111">
        <f t="shared" si="0"/>
        <v>4433523</v>
      </c>
      <c r="O22" s="110"/>
    </row>
    <row r="23" spans="1:13" ht="87.75" customHeight="1">
      <c r="A23" s="192" t="s">
        <v>154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13" ht="16.5" customHeight="1">
      <c r="A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</sheetData>
  <sheetProtection/>
  <mergeCells count="9">
    <mergeCell ref="A21:B21"/>
    <mergeCell ref="A22:B22"/>
    <mergeCell ref="A23:M23"/>
    <mergeCell ref="A1:M1"/>
    <mergeCell ref="A2:A3"/>
    <mergeCell ref="A4:A8"/>
    <mergeCell ref="A9:A12"/>
    <mergeCell ref="A13:A16"/>
    <mergeCell ref="A17:A20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Q26"/>
  <sheetViews>
    <sheetView zoomScalePageLayoutView="0" workbookViewId="0" topLeftCell="A1">
      <selection activeCell="O6" sqref="O6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.75" thickBot="1">
      <c r="A1" s="175" t="s">
        <v>157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8"/>
      <c r="B3" s="96" t="s">
        <v>2</v>
      </c>
      <c r="C3" s="75" t="s">
        <v>4</v>
      </c>
      <c r="D3" s="112">
        <v>147263</v>
      </c>
      <c r="E3" s="112">
        <v>49926</v>
      </c>
      <c r="F3" s="112">
        <v>476063</v>
      </c>
      <c r="G3" s="112">
        <v>1538250</v>
      </c>
      <c r="H3" s="112">
        <v>71928</v>
      </c>
      <c r="I3" s="112"/>
      <c r="J3" s="112">
        <v>97040</v>
      </c>
      <c r="K3" s="112">
        <v>289000</v>
      </c>
      <c r="L3" s="112">
        <v>27400</v>
      </c>
      <c r="M3" s="113">
        <f aca="true" t="shared" si="0" ref="M3:M22">SUM(D3:L3)</f>
        <v>2696870</v>
      </c>
      <c r="O3" s="74"/>
    </row>
    <row r="4" spans="1:15" ht="24.75" customHeight="1" thickBot="1">
      <c r="A4" s="181" t="s">
        <v>92</v>
      </c>
      <c r="B4" s="97" t="s">
        <v>121</v>
      </c>
      <c r="C4" s="80">
        <v>0.06</v>
      </c>
      <c r="D4" s="104">
        <f>D3*$C$4</f>
        <v>8836</v>
      </c>
      <c r="E4" s="104">
        <f aca="true" t="shared" si="1" ref="E4:J4">E3*$C$4</f>
        <v>2996</v>
      </c>
      <c r="F4" s="104">
        <f t="shared" si="1"/>
        <v>28564</v>
      </c>
      <c r="G4" s="104">
        <f t="shared" si="1"/>
        <v>92295</v>
      </c>
      <c r="H4" s="104">
        <f t="shared" si="1"/>
        <v>4316</v>
      </c>
      <c r="I4" s="104">
        <f t="shared" si="1"/>
        <v>0</v>
      </c>
      <c r="J4" s="104">
        <f t="shared" si="1"/>
        <v>5822</v>
      </c>
      <c r="K4" s="104">
        <f>C4*$K$3</f>
        <v>17340</v>
      </c>
      <c r="L4" s="104">
        <f>C4*$L$3</f>
        <v>1644</v>
      </c>
      <c r="M4" s="104">
        <f t="shared" si="0"/>
        <v>161813</v>
      </c>
      <c r="O4" s="74"/>
    </row>
    <row r="5" spans="1:13" ht="24.75" customHeight="1" thickBot="1">
      <c r="A5" s="182"/>
      <c r="B5" s="98" t="s">
        <v>122</v>
      </c>
      <c r="C5" s="80">
        <v>0.04</v>
      </c>
      <c r="D5" s="104">
        <f>D3*C5</f>
        <v>5891</v>
      </c>
      <c r="E5" s="104">
        <f>E3*C5</f>
        <v>1997</v>
      </c>
      <c r="F5" s="104">
        <f>F3*C5</f>
        <v>19043</v>
      </c>
      <c r="G5" s="104">
        <f>G3*C5</f>
        <v>61530</v>
      </c>
      <c r="H5" s="104">
        <f>H3*C5</f>
        <v>2877</v>
      </c>
      <c r="I5" s="104">
        <f>I3*C5</f>
        <v>0</v>
      </c>
      <c r="J5" s="104">
        <f>J3*C5</f>
        <v>3882</v>
      </c>
      <c r="K5" s="104">
        <f aca="true" t="shared" si="2" ref="K5:K21">C5*$K$3</f>
        <v>11560</v>
      </c>
      <c r="L5" s="104">
        <f aca="true" t="shared" si="3" ref="L5:L22">C5*$L$3</f>
        <v>1096</v>
      </c>
      <c r="M5" s="104">
        <f t="shared" si="0"/>
        <v>107876</v>
      </c>
    </row>
    <row r="6" spans="1:15" ht="32.25" thickBot="1">
      <c r="A6" s="182"/>
      <c r="B6" s="81" t="s">
        <v>156</v>
      </c>
      <c r="C6" s="80">
        <v>0.04</v>
      </c>
      <c r="D6" s="104">
        <f>D3*C6</f>
        <v>5891</v>
      </c>
      <c r="E6" s="104">
        <f>E3*C6</f>
        <v>1997</v>
      </c>
      <c r="F6" s="104">
        <f>F3*C6</f>
        <v>19043</v>
      </c>
      <c r="G6" s="104">
        <f>G3*C6</f>
        <v>61530</v>
      </c>
      <c r="H6" s="104">
        <f>H3*C6</f>
        <v>2877</v>
      </c>
      <c r="I6" s="104">
        <f>I3*C6</f>
        <v>0</v>
      </c>
      <c r="J6" s="104">
        <f>J3*C6</f>
        <v>3882</v>
      </c>
      <c r="K6" s="104">
        <f t="shared" si="2"/>
        <v>11560</v>
      </c>
      <c r="L6" s="104">
        <f t="shared" si="3"/>
        <v>1096</v>
      </c>
      <c r="M6" s="104">
        <f t="shared" si="0"/>
        <v>107876</v>
      </c>
      <c r="O6" s="109"/>
    </row>
    <row r="7" spans="1:13" ht="24.75" customHeight="1" thickBot="1">
      <c r="A7" s="182"/>
      <c r="B7" s="81" t="s">
        <v>124</v>
      </c>
      <c r="C7" s="80">
        <v>0.04</v>
      </c>
      <c r="D7" s="104">
        <f>D3*C7</f>
        <v>5891</v>
      </c>
      <c r="E7" s="104">
        <f>E3*C7</f>
        <v>1997</v>
      </c>
      <c r="F7" s="104">
        <f>F3*C7</f>
        <v>19043</v>
      </c>
      <c r="G7" s="104">
        <f>G3*C7</f>
        <v>61530</v>
      </c>
      <c r="H7" s="104">
        <f>H3*C7</f>
        <v>2877</v>
      </c>
      <c r="I7" s="104">
        <f>I3*C7</f>
        <v>0</v>
      </c>
      <c r="J7" s="104">
        <f>J3*C7</f>
        <v>3882</v>
      </c>
      <c r="K7" s="104">
        <f t="shared" si="2"/>
        <v>11560</v>
      </c>
      <c r="L7" s="104">
        <f t="shared" si="3"/>
        <v>1096</v>
      </c>
      <c r="M7" s="104">
        <f t="shared" si="0"/>
        <v>107876</v>
      </c>
    </row>
    <row r="8" spans="1:16" ht="36.75" customHeight="1" thickBot="1">
      <c r="A8" s="183"/>
      <c r="B8" s="81" t="s">
        <v>125</v>
      </c>
      <c r="C8" s="80">
        <v>0.1</v>
      </c>
      <c r="D8" s="104">
        <f>D3*C8</f>
        <v>14726</v>
      </c>
      <c r="E8" s="104">
        <f>E3*C8</f>
        <v>4993</v>
      </c>
      <c r="F8" s="104">
        <f>F3*C8</f>
        <v>47606</v>
      </c>
      <c r="G8" s="104">
        <f>G3*C8</f>
        <v>153825</v>
      </c>
      <c r="H8" s="104">
        <f>H3*C8</f>
        <v>7193</v>
      </c>
      <c r="I8" s="104">
        <f>I3*C8</f>
        <v>0</v>
      </c>
      <c r="J8" s="104">
        <f>J3*C8</f>
        <v>9704</v>
      </c>
      <c r="K8" s="104">
        <f t="shared" si="2"/>
        <v>28900</v>
      </c>
      <c r="L8" s="104">
        <f t="shared" si="3"/>
        <v>2740</v>
      </c>
      <c r="M8" s="104">
        <f t="shared" si="0"/>
        <v>269687</v>
      </c>
      <c r="O8" s="74"/>
      <c r="P8" s="109"/>
    </row>
    <row r="9" spans="1:16" ht="40.5" customHeight="1" thickBot="1">
      <c r="A9" s="184" t="s">
        <v>98</v>
      </c>
      <c r="B9" s="82" t="s">
        <v>126</v>
      </c>
      <c r="C9" s="83">
        <v>0.1</v>
      </c>
      <c r="D9" s="105">
        <f>D3*C9</f>
        <v>14726</v>
      </c>
      <c r="E9" s="105">
        <f>E3*C9</f>
        <v>4993</v>
      </c>
      <c r="F9" s="105">
        <f>F3*C9</f>
        <v>47606</v>
      </c>
      <c r="G9" s="105">
        <f>G3*C9</f>
        <v>153825</v>
      </c>
      <c r="H9" s="105">
        <f>H3*C9</f>
        <v>7193</v>
      </c>
      <c r="I9" s="105">
        <f>I3*C9</f>
        <v>0</v>
      </c>
      <c r="J9" s="105">
        <f>J3*C9</f>
        <v>9704</v>
      </c>
      <c r="K9" s="105">
        <f t="shared" si="2"/>
        <v>28900</v>
      </c>
      <c r="L9" s="105">
        <f t="shared" si="3"/>
        <v>2740</v>
      </c>
      <c r="M9" s="105">
        <f t="shared" si="0"/>
        <v>269687</v>
      </c>
      <c r="P9" s="109"/>
    </row>
    <row r="10" spans="1:16" ht="24.75" customHeight="1" thickBot="1">
      <c r="A10" s="185"/>
      <c r="B10" s="99" t="s">
        <v>127</v>
      </c>
      <c r="C10" s="83">
        <v>0.04</v>
      </c>
      <c r="D10" s="105">
        <f>D3*C10</f>
        <v>5891</v>
      </c>
      <c r="E10" s="105">
        <f>E3*C10</f>
        <v>1997</v>
      </c>
      <c r="F10" s="105">
        <f>F3*C10</f>
        <v>19043</v>
      </c>
      <c r="G10" s="105">
        <f>G3*C10</f>
        <v>61530</v>
      </c>
      <c r="H10" s="105">
        <f>H3*C10</f>
        <v>2877</v>
      </c>
      <c r="I10" s="105">
        <f>I3*C10</f>
        <v>0</v>
      </c>
      <c r="J10" s="105">
        <f>J3*C10</f>
        <v>3882</v>
      </c>
      <c r="K10" s="105">
        <f t="shared" si="2"/>
        <v>11560</v>
      </c>
      <c r="L10" s="105">
        <f t="shared" si="3"/>
        <v>1096</v>
      </c>
      <c r="M10" s="105">
        <f t="shared" si="0"/>
        <v>107876</v>
      </c>
      <c r="P10" s="109"/>
    </row>
    <row r="11" spans="1:16" ht="16.5" thickBot="1">
      <c r="A11" s="185"/>
      <c r="B11" s="99" t="s">
        <v>128</v>
      </c>
      <c r="C11" s="83">
        <v>0.04</v>
      </c>
      <c r="D11" s="105">
        <f>D3*C11</f>
        <v>5891</v>
      </c>
      <c r="E11" s="105">
        <f>E3*C11</f>
        <v>1997</v>
      </c>
      <c r="F11" s="105">
        <f>F3*C11</f>
        <v>19043</v>
      </c>
      <c r="G11" s="105">
        <f>G3*C11</f>
        <v>61530</v>
      </c>
      <c r="H11" s="105">
        <f>H3*C11</f>
        <v>2877</v>
      </c>
      <c r="I11" s="105">
        <f>I3*C11</f>
        <v>0</v>
      </c>
      <c r="J11" s="105">
        <f>J3*C11</f>
        <v>3882</v>
      </c>
      <c r="K11" s="105">
        <f t="shared" si="2"/>
        <v>11560</v>
      </c>
      <c r="L11" s="105">
        <f t="shared" si="3"/>
        <v>1096</v>
      </c>
      <c r="M11" s="105">
        <f t="shared" si="0"/>
        <v>107876</v>
      </c>
      <c r="P11" s="109"/>
    </row>
    <row r="12" spans="1:16" ht="16.5" thickBot="1">
      <c r="A12" s="185"/>
      <c r="B12" s="99" t="s">
        <v>129</v>
      </c>
      <c r="C12" s="83">
        <v>0.04</v>
      </c>
      <c r="D12" s="105">
        <f>D3*C12</f>
        <v>5891</v>
      </c>
      <c r="E12" s="105">
        <f>E3*C12</f>
        <v>1997</v>
      </c>
      <c r="F12" s="105">
        <f>F3*C12</f>
        <v>19043</v>
      </c>
      <c r="G12" s="105">
        <f>G3*C12</f>
        <v>61530</v>
      </c>
      <c r="H12" s="105">
        <f>H3*C12</f>
        <v>2877</v>
      </c>
      <c r="I12" s="105">
        <f>I3*C12</f>
        <v>0</v>
      </c>
      <c r="J12" s="105">
        <f>J3*C12</f>
        <v>3882</v>
      </c>
      <c r="K12" s="105">
        <f t="shared" si="2"/>
        <v>11560</v>
      </c>
      <c r="L12" s="105">
        <f t="shared" si="3"/>
        <v>1096</v>
      </c>
      <c r="M12" s="105">
        <f t="shared" si="0"/>
        <v>107876</v>
      </c>
      <c r="P12" s="109"/>
    </row>
    <row r="13" spans="1:13" ht="16.5" thickBot="1">
      <c r="A13" s="179" t="s">
        <v>146</v>
      </c>
      <c r="B13" s="100" t="s">
        <v>131</v>
      </c>
      <c r="C13" s="85">
        <v>0.04</v>
      </c>
      <c r="D13" s="106">
        <f>D3*C13</f>
        <v>5891</v>
      </c>
      <c r="E13" s="106">
        <f>E3*C13</f>
        <v>1997</v>
      </c>
      <c r="F13" s="106">
        <f>F3*C13</f>
        <v>19043</v>
      </c>
      <c r="G13" s="106">
        <f>G3*C13</f>
        <v>61530</v>
      </c>
      <c r="H13" s="106">
        <f>H3*C13</f>
        <v>2877</v>
      </c>
      <c r="I13" s="106">
        <f>I3*C13</f>
        <v>0</v>
      </c>
      <c r="J13" s="106">
        <f>J3*C13</f>
        <v>3882</v>
      </c>
      <c r="K13" s="106">
        <f t="shared" si="2"/>
        <v>11560</v>
      </c>
      <c r="L13" s="106">
        <f t="shared" si="3"/>
        <v>1096</v>
      </c>
      <c r="M13" s="106">
        <f t="shared" si="0"/>
        <v>107876</v>
      </c>
    </row>
    <row r="14" spans="1:13" ht="23.25" customHeight="1" thickBot="1">
      <c r="A14" s="180"/>
      <c r="B14" s="100" t="s">
        <v>133</v>
      </c>
      <c r="C14" s="85">
        <v>0.04</v>
      </c>
      <c r="D14" s="106">
        <f>D3*C14</f>
        <v>5891</v>
      </c>
      <c r="E14" s="106">
        <f>E3*C14</f>
        <v>1997</v>
      </c>
      <c r="F14" s="106">
        <f>F3*C14</f>
        <v>19043</v>
      </c>
      <c r="G14" s="106">
        <f>G3*C14</f>
        <v>61530</v>
      </c>
      <c r="H14" s="106">
        <f>H3*C14</f>
        <v>2877</v>
      </c>
      <c r="I14" s="106">
        <f>I3*C14</f>
        <v>0</v>
      </c>
      <c r="J14" s="106">
        <f>J3*C14</f>
        <v>3882</v>
      </c>
      <c r="K14" s="106">
        <f t="shared" si="2"/>
        <v>11560</v>
      </c>
      <c r="L14" s="106">
        <f t="shared" si="3"/>
        <v>1096</v>
      </c>
      <c r="M14" s="106">
        <f t="shared" si="0"/>
        <v>107876</v>
      </c>
    </row>
    <row r="15" spans="1:17" ht="32.25" customHeight="1" thickBot="1">
      <c r="A15" s="180"/>
      <c r="B15" s="84" t="s">
        <v>132</v>
      </c>
      <c r="C15" s="85">
        <v>0.1</v>
      </c>
      <c r="D15" s="106">
        <f>D3*C15</f>
        <v>14726</v>
      </c>
      <c r="E15" s="106">
        <f>$E$3*C15</f>
        <v>4993</v>
      </c>
      <c r="F15" s="106">
        <f>$F$3*C15</f>
        <v>47606</v>
      </c>
      <c r="G15" s="106">
        <f>$G$3*C15</f>
        <v>153825</v>
      </c>
      <c r="H15" s="106">
        <f>$H$3*C15</f>
        <v>7193</v>
      </c>
      <c r="I15" s="106">
        <f>$I$3*C15</f>
        <v>0</v>
      </c>
      <c r="J15" s="106">
        <f>$J$3*C15</f>
        <v>9704</v>
      </c>
      <c r="K15" s="106">
        <f t="shared" si="2"/>
        <v>28900</v>
      </c>
      <c r="L15" s="106">
        <f t="shared" si="3"/>
        <v>2740</v>
      </c>
      <c r="M15" s="106">
        <f t="shared" si="0"/>
        <v>269687</v>
      </c>
      <c r="Q15" s="109"/>
    </row>
    <row r="16" spans="1:13" ht="16.5" thickBot="1">
      <c r="A16" s="180"/>
      <c r="B16" s="100" t="s">
        <v>134</v>
      </c>
      <c r="C16" s="85">
        <v>0.04</v>
      </c>
      <c r="D16" s="106">
        <f>$D$3*C16</f>
        <v>5891</v>
      </c>
      <c r="E16" s="106">
        <f>$E$3*C16</f>
        <v>1997</v>
      </c>
      <c r="F16" s="106">
        <f>$F$3*C16</f>
        <v>19043</v>
      </c>
      <c r="G16" s="106">
        <f>$G$3*C16</f>
        <v>61530</v>
      </c>
      <c r="H16" s="106">
        <f>$H$3*C16</f>
        <v>2877</v>
      </c>
      <c r="I16" s="106">
        <f>$I$3*C16</f>
        <v>0</v>
      </c>
      <c r="J16" s="106">
        <f>$J$3*C16</f>
        <v>3882</v>
      </c>
      <c r="K16" s="106">
        <f t="shared" si="2"/>
        <v>11560</v>
      </c>
      <c r="L16" s="106">
        <f t="shared" si="3"/>
        <v>1096</v>
      </c>
      <c r="M16" s="106">
        <f t="shared" si="0"/>
        <v>107876</v>
      </c>
    </row>
    <row r="17" spans="1:13" ht="18.75" customHeight="1" thickBot="1">
      <c r="A17" s="187" t="s">
        <v>141</v>
      </c>
      <c r="B17" s="86" t="s">
        <v>135</v>
      </c>
      <c r="C17" s="87">
        <v>0.1</v>
      </c>
      <c r="D17" s="107">
        <f>D3*C17</f>
        <v>14726</v>
      </c>
      <c r="E17" s="107">
        <f>E3*C17</f>
        <v>4993</v>
      </c>
      <c r="F17" s="107">
        <f>F3*C17</f>
        <v>47606</v>
      </c>
      <c r="G17" s="107">
        <f>G3*C17</f>
        <v>153825</v>
      </c>
      <c r="H17" s="107">
        <f>H3*C17</f>
        <v>7193</v>
      </c>
      <c r="I17" s="107">
        <f>I3*C17</f>
        <v>0</v>
      </c>
      <c r="J17" s="107">
        <f>J3*C17</f>
        <v>9704</v>
      </c>
      <c r="K17" s="104">
        <f t="shared" si="2"/>
        <v>28900</v>
      </c>
      <c r="L17" s="104">
        <f t="shared" si="3"/>
        <v>2740</v>
      </c>
      <c r="M17" s="107">
        <f t="shared" si="0"/>
        <v>269687</v>
      </c>
    </row>
    <row r="18" spans="1:13" ht="19.5" customHeight="1" thickBot="1">
      <c r="A18" s="187"/>
      <c r="B18" s="88" t="s">
        <v>136</v>
      </c>
      <c r="C18" s="87">
        <v>0.04</v>
      </c>
      <c r="D18" s="107">
        <f>D3*C18</f>
        <v>5891</v>
      </c>
      <c r="E18" s="107">
        <f>E3*C18</f>
        <v>1997</v>
      </c>
      <c r="F18" s="107">
        <f>F3*C18</f>
        <v>19043</v>
      </c>
      <c r="G18" s="107">
        <f>G3*C18</f>
        <v>61530</v>
      </c>
      <c r="H18" s="107">
        <f>H3*C18</f>
        <v>2877</v>
      </c>
      <c r="I18" s="107">
        <f>I3*C18</f>
        <v>0</v>
      </c>
      <c r="J18" s="107">
        <f>J3*C18</f>
        <v>3882</v>
      </c>
      <c r="K18" s="104">
        <f t="shared" si="2"/>
        <v>11560</v>
      </c>
      <c r="L18" s="104">
        <f t="shared" si="3"/>
        <v>1096</v>
      </c>
      <c r="M18" s="107">
        <f t="shared" si="0"/>
        <v>107876</v>
      </c>
    </row>
    <row r="19" spans="1:13" ht="16.5" thickBot="1">
      <c r="A19" s="187"/>
      <c r="B19" s="88" t="s">
        <v>35</v>
      </c>
      <c r="C19" s="87">
        <v>0.04</v>
      </c>
      <c r="D19" s="107">
        <f>D3*C19</f>
        <v>5891</v>
      </c>
      <c r="E19" s="107">
        <f>E3*C19</f>
        <v>1997</v>
      </c>
      <c r="F19" s="107">
        <f>F3*C19</f>
        <v>19043</v>
      </c>
      <c r="G19" s="107">
        <f>G3*C19</f>
        <v>61530</v>
      </c>
      <c r="H19" s="107">
        <f>H3*C19</f>
        <v>2877</v>
      </c>
      <c r="I19" s="107">
        <f>I3*C19</f>
        <v>0</v>
      </c>
      <c r="J19" s="107">
        <f>J3*C19</f>
        <v>3882</v>
      </c>
      <c r="K19" s="104">
        <f t="shared" si="2"/>
        <v>11560</v>
      </c>
      <c r="L19" s="104">
        <f t="shared" si="3"/>
        <v>1096</v>
      </c>
      <c r="M19" s="107">
        <f t="shared" si="0"/>
        <v>107876</v>
      </c>
    </row>
    <row r="20" spans="1:13" ht="16.5" thickBot="1">
      <c r="A20" s="187"/>
      <c r="B20" s="88" t="s">
        <v>151</v>
      </c>
      <c r="C20" s="87">
        <v>0.04</v>
      </c>
      <c r="D20" s="107">
        <f>D3*$C$20</f>
        <v>5891</v>
      </c>
      <c r="E20" s="107">
        <f aca="true" t="shared" si="4" ref="E20:J20">E3*$C$20</f>
        <v>1997</v>
      </c>
      <c r="F20" s="107">
        <f t="shared" si="4"/>
        <v>19043</v>
      </c>
      <c r="G20" s="107">
        <f t="shared" si="4"/>
        <v>61530</v>
      </c>
      <c r="H20" s="107">
        <f t="shared" si="4"/>
        <v>2877</v>
      </c>
      <c r="I20" s="107">
        <f t="shared" si="4"/>
        <v>0</v>
      </c>
      <c r="J20" s="107">
        <f t="shared" si="4"/>
        <v>3882</v>
      </c>
      <c r="K20" s="104">
        <f t="shared" si="2"/>
        <v>11560</v>
      </c>
      <c r="L20" s="104">
        <f t="shared" si="3"/>
        <v>1096</v>
      </c>
      <c r="M20" s="107">
        <f t="shared" si="0"/>
        <v>107876</v>
      </c>
    </row>
    <row r="21" spans="1:16" ht="24.75" customHeight="1" thickBot="1">
      <c r="A21" s="171" t="s">
        <v>36</v>
      </c>
      <c r="B21" s="172"/>
      <c r="C21" s="89">
        <v>0.06</v>
      </c>
      <c r="D21" s="108">
        <f>D3*C21</f>
        <v>8836</v>
      </c>
      <c r="E21" s="108">
        <f>E3*C21</f>
        <v>2996</v>
      </c>
      <c r="F21" s="108">
        <f>F3*C21</f>
        <v>28564</v>
      </c>
      <c r="G21" s="108">
        <f>G3*C21</f>
        <v>92295</v>
      </c>
      <c r="H21" s="108">
        <f>H3*C21</f>
        <v>4316</v>
      </c>
      <c r="I21" s="108">
        <f>I3*C21</f>
        <v>0</v>
      </c>
      <c r="J21" s="108">
        <f>J3*C21</f>
        <v>5822</v>
      </c>
      <c r="K21" s="108">
        <f t="shared" si="2"/>
        <v>17340</v>
      </c>
      <c r="L21" s="108">
        <f t="shared" si="3"/>
        <v>1644</v>
      </c>
      <c r="M21" s="108">
        <v>266011</v>
      </c>
      <c r="O21" s="109"/>
      <c r="P21" s="109"/>
    </row>
    <row r="22" spans="1:15" ht="29.25" customHeight="1" thickBot="1">
      <c r="A22" s="188" t="s">
        <v>9</v>
      </c>
      <c r="B22" s="189"/>
      <c r="C22" s="90">
        <f>SUM(C4:C21)</f>
        <v>1</v>
      </c>
      <c r="D22" s="111">
        <f>D3*C22</f>
        <v>147263</v>
      </c>
      <c r="E22" s="111">
        <f>E3*C22</f>
        <v>49926</v>
      </c>
      <c r="F22" s="111">
        <f>F3*C22</f>
        <v>476063</v>
      </c>
      <c r="G22" s="111">
        <f>G3*C22</f>
        <v>1538250</v>
      </c>
      <c r="H22" s="111">
        <f>H3*C22</f>
        <v>71928</v>
      </c>
      <c r="I22" s="111">
        <f>I3*C22</f>
        <v>0</v>
      </c>
      <c r="J22" s="111">
        <f>J3*C22</f>
        <v>97040</v>
      </c>
      <c r="K22" s="111">
        <f>C22*$K$3</f>
        <v>289000</v>
      </c>
      <c r="L22" s="111">
        <f t="shared" si="3"/>
        <v>27400</v>
      </c>
      <c r="M22" s="111">
        <f t="shared" si="0"/>
        <v>2696870</v>
      </c>
      <c r="O22" s="110"/>
    </row>
    <row r="23" spans="1:13" ht="87.75" customHeight="1">
      <c r="A23" s="192" t="s">
        <v>154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13" ht="16.5" customHeight="1">
      <c r="A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</sheetData>
  <sheetProtection/>
  <mergeCells count="9">
    <mergeCell ref="A21:B21"/>
    <mergeCell ref="A22:B22"/>
    <mergeCell ref="A23:M23"/>
    <mergeCell ref="A1:M1"/>
    <mergeCell ref="A2:A3"/>
    <mergeCell ref="A4:A8"/>
    <mergeCell ref="A9:A12"/>
    <mergeCell ref="A13:A16"/>
    <mergeCell ref="A17:A20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Q25"/>
  <sheetViews>
    <sheetView zoomScalePageLayoutView="0" workbookViewId="0" topLeftCell="A1">
      <selection activeCell="O9" sqref="O9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.75" thickBot="1">
      <c r="A1" s="175" t="s">
        <v>158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8"/>
      <c r="B3" s="96" t="s">
        <v>2</v>
      </c>
      <c r="C3" s="75" t="s">
        <v>4</v>
      </c>
      <c r="D3" s="112">
        <v>267233</v>
      </c>
      <c r="E3" s="112">
        <v>79500</v>
      </c>
      <c r="F3" s="112">
        <v>263139</v>
      </c>
      <c r="G3" s="112">
        <v>873517</v>
      </c>
      <c r="H3" s="112">
        <v>880785</v>
      </c>
      <c r="I3" s="112">
        <v>63000</v>
      </c>
      <c r="J3" s="112">
        <v>150000</v>
      </c>
      <c r="K3" s="112">
        <v>230000</v>
      </c>
      <c r="L3" s="112">
        <v>14694</v>
      </c>
      <c r="M3" s="113">
        <f aca="true" t="shared" si="0" ref="M3:M21">SUM(D3:L3)</f>
        <v>2821868</v>
      </c>
      <c r="O3" s="74"/>
    </row>
    <row r="4" spans="1:15" ht="24.75" customHeight="1" thickBot="1">
      <c r="A4" s="181" t="s">
        <v>92</v>
      </c>
      <c r="B4" s="97" t="s">
        <v>121</v>
      </c>
      <c r="C4" s="80">
        <v>0.07</v>
      </c>
      <c r="D4" s="104">
        <f>D3*$C$4</f>
        <v>18706</v>
      </c>
      <c r="E4" s="104">
        <f aca="true" t="shared" si="1" ref="E4:J4">E3*$C$4</f>
        <v>5565</v>
      </c>
      <c r="F4" s="104">
        <f t="shared" si="1"/>
        <v>18420</v>
      </c>
      <c r="G4" s="104">
        <f t="shared" si="1"/>
        <v>61146</v>
      </c>
      <c r="H4" s="104">
        <f t="shared" si="1"/>
        <v>61655</v>
      </c>
      <c r="I4" s="104">
        <f t="shared" si="1"/>
        <v>4410</v>
      </c>
      <c r="J4" s="104">
        <f t="shared" si="1"/>
        <v>10500</v>
      </c>
      <c r="K4" s="104">
        <f>C4*$K$3</f>
        <v>16100</v>
      </c>
      <c r="L4" s="104">
        <f>C4*$L$3</f>
        <v>1029</v>
      </c>
      <c r="M4" s="104">
        <f t="shared" si="0"/>
        <v>197531</v>
      </c>
      <c r="O4" s="74"/>
    </row>
    <row r="5" spans="1:13" ht="24.75" customHeight="1" thickBot="1">
      <c r="A5" s="182"/>
      <c r="B5" s="98" t="s">
        <v>122</v>
      </c>
      <c r="C5" s="80">
        <v>0.04</v>
      </c>
      <c r="D5" s="104">
        <f>D3*C5</f>
        <v>10689</v>
      </c>
      <c r="E5" s="104">
        <f>E3*C5</f>
        <v>3180</v>
      </c>
      <c r="F5" s="104">
        <f>F3*C5</f>
        <v>10526</v>
      </c>
      <c r="G5" s="104">
        <f>G3*C5</f>
        <v>34941</v>
      </c>
      <c r="H5" s="104">
        <f>H3*C5</f>
        <v>35231</v>
      </c>
      <c r="I5" s="104">
        <f>I3*C5</f>
        <v>2520</v>
      </c>
      <c r="J5" s="104">
        <f>J3*C5</f>
        <v>6000</v>
      </c>
      <c r="K5" s="104">
        <f aca="true" t="shared" si="2" ref="K5:K20">C5*$K$3</f>
        <v>9200</v>
      </c>
      <c r="L5" s="104">
        <f aca="true" t="shared" si="3" ref="L5:L21">C5*$L$3</f>
        <v>588</v>
      </c>
      <c r="M5" s="104">
        <f t="shared" si="0"/>
        <v>112875</v>
      </c>
    </row>
    <row r="6" spans="1:15" ht="32.25" thickBot="1">
      <c r="A6" s="182"/>
      <c r="B6" s="81" t="s">
        <v>156</v>
      </c>
      <c r="C6" s="80">
        <v>0.04</v>
      </c>
      <c r="D6" s="104">
        <f>D3*C6</f>
        <v>10689</v>
      </c>
      <c r="E6" s="104">
        <f>E3*C6</f>
        <v>3180</v>
      </c>
      <c r="F6" s="104">
        <f>F3*C6</f>
        <v>10526</v>
      </c>
      <c r="G6" s="104">
        <f>G3*C6</f>
        <v>34941</v>
      </c>
      <c r="H6" s="104">
        <f>H3*C6</f>
        <v>35231</v>
      </c>
      <c r="I6" s="104">
        <f>I3*C6</f>
        <v>2520</v>
      </c>
      <c r="J6" s="104">
        <f>J3*C6</f>
        <v>6000</v>
      </c>
      <c r="K6" s="104">
        <f t="shared" si="2"/>
        <v>9200</v>
      </c>
      <c r="L6" s="104">
        <f t="shared" si="3"/>
        <v>588</v>
      </c>
      <c r="M6" s="104">
        <f t="shared" si="0"/>
        <v>112875</v>
      </c>
      <c r="O6" s="109"/>
    </row>
    <row r="7" spans="1:13" ht="24.75" customHeight="1" thickBot="1">
      <c r="A7" s="182"/>
      <c r="B7" s="81" t="s">
        <v>124</v>
      </c>
      <c r="C7" s="80">
        <v>0.04</v>
      </c>
      <c r="D7" s="104">
        <f>D3*C7</f>
        <v>10689</v>
      </c>
      <c r="E7" s="104">
        <f>E3*C7</f>
        <v>3180</v>
      </c>
      <c r="F7" s="104">
        <f>F3*C7</f>
        <v>10526</v>
      </c>
      <c r="G7" s="104">
        <f>G3*C7</f>
        <v>34941</v>
      </c>
      <c r="H7" s="104">
        <f>H3*C7</f>
        <v>35231</v>
      </c>
      <c r="I7" s="104">
        <f>I3*C7</f>
        <v>2520</v>
      </c>
      <c r="J7" s="104">
        <f>J3*C7</f>
        <v>6000</v>
      </c>
      <c r="K7" s="104">
        <f t="shared" si="2"/>
        <v>9200</v>
      </c>
      <c r="L7" s="104">
        <f t="shared" si="3"/>
        <v>588</v>
      </c>
      <c r="M7" s="104">
        <f t="shared" si="0"/>
        <v>112875</v>
      </c>
    </row>
    <row r="8" spans="1:16" ht="36.75" customHeight="1" thickBot="1">
      <c r="A8" s="183"/>
      <c r="B8" s="81" t="s">
        <v>125</v>
      </c>
      <c r="C8" s="80">
        <v>0.11</v>
      </c>
      <c r="D8" s="104">
        <f>D3*C8</f>
        <v>29396</v>
      </c>
      <c r="E8" s="104">
        <f>E3*C8</f>
        <v>8745</v>
      </c>
      <c r="F8" s="104">
        <f>F3*C8</f>
        <v>28945</v>
      </c>
      <c r="G8" s="104">
        <f>G3*C8</f>
        <v>96087</v>
      </c>
      <c r="H8" s="104">
        <f>H3*C8</f>
        <v>96886</v>
      </c>
      <c r="I8" s="104">
        <f>I3*C8</f>
        <v>6930</v>
      </c>
      <c r="J8" s="104">
        <f>J3*C8</f>
        <v>16500</v>
      </c>
      <c r="K8" s="104">
        <f t="shared" si="2"/>
        <v>25300</v>
      </c>
      <c r="L8" s="104">
        <f t="shared" si="3"/>
        <v>1616</v>
      </c>
      <c r="M8" s="104">
        <f t="shared" si="0"/>
        <v>310405</v>
      </c>
      <c r="O8" s="74"/>
      <c r="P8" s="109"/>
    </row>
    <row r="9" spans="1:16" ht="40.5" customHeight="1" thickBot="1">
      <c r="A9" s="184" t="s">
        <v>98</v>
      </c>
      <c r="B9" s="82" t="s">
        <v>126</v>
      </c>
      <c r="C9" s="83">
        <v>0.11</v>
      </c>
      <c r="D9" s="105">
        <f>D3*C9</f>
        <v>29396</v>
      </c>
      <c r="E9" s="105">
        <f>E3*C9</f>
        <v>8745</v>
      </c>
      <c r="F9" s="105">
        <f>F3*C9</f>
        <v>28945</v>
      </c>
      <c r="G9" s="105">
        <f>G3*C9</f>
        <v>96087</v>
      </c>
      <c r="H9" s="105">
        <f>H3*C9</f>
        <v>96886</v>
      </c>
      <c r="I9" s="105">
        <f>I3*C9</f>
        <v>6930</v>
      </c>
      <c r="J9" s="105">
        <f>J3*C9</f>
        <v>16500</v>
      </c>
      <c r="K9" s="105">
        <f t="shared" si="2"/>
        <v>25300</v>
      </c>
      <c r="L9" s="105">
        <f t="shared" si="3"/>
        <v>1616</v>
      </c>
      <c r="M9" s="105">
        <f t="shared" si="0"/>
        <v>310405</v>
      </c>
      <c r="P9" s="109"/>
    </row>
    <row r="10" spans="1:16" ht="16.5" thickBot="1">
      <c r="A10" s="185"/>
      <c r="B10" s="82" t="s">
        <v>160</v>
      </c>
      <c r="C10" s="83">
        <v>0.04</v>
      </c>
      <c r="D10" s="105">
        <f>D3*C10</f>
        <v>10689</v>
      </c>
      <c r="E10" s="105">
        <f>E3*C10</f>
        <v>3180</v>
      </c>
      <c r="F10" s="105">
        <f>F3*C10</f>
        <v>10526</v>
      </c>
      <c r="G10" s="105">
        <f>G3*C10</f>
        <v>34941</v>
      </c>
      <c r="H10" s="105">
        <f>H3*C10</f>
        <v>35231</v>
      </c>
      <c r="I10" s="105">
        <f>I3*C10</f>
        <v>2520</v>
      </c>
      <c r="J10" s="105">
        <f>J3*C10</f>
        <v>6000</v>
      </c>
      <c r="K10" s="105">
        <f t="shared" si="2"/>
        <v>9200</v>
      </c>
      <c r="L10" s="105">
        <f t="shared" si="3"/>
        <v>588</v>
      </c>
      <c r="M10" s="105">
        <f t="shared" si="0"/>
        <v>112875</v>
      </c>
      <c r="P10" s="109"/>
    </row>
    <row r="11" spans="1:16" ht="16.5" thickBot="1">
      <c r="A11" s="185"/>
      <c r="B11" s="99" t="s">
        <v>159</v>
      </c>
      <c r="C11" s="83">
        <v>0.04</v>
      </c>
      <c r="D11" s="105">
        <f>D3*C11</f>
        <v>10689</v>
      </c>
      <c r="E11" s="105">
        <f>E3*C11</f>
        <v>3180</v>
      </c>
      <c r="F11" s="105">
        <f>F3*C11</f>
        <v>10526</v>
      </c>
      <c r="G11" s="105">
        <f>G3*C11</f>
        <v>34941</v>
      </c>
      <c r="H11" s="105">
        <f>H3*C11</f>
        <v>35231</v>
      </c>
      <c r="I11" s="105">
        <f>I3*C11</f>
        <v>2520</v>
      </c>
      <c r="J11" s="105">
        <f>J3*C11</f>
        <v>6000</v>
      </c>
      <c r="K11" s="105">
        <f t="shared" si="2"/>
        <v>9200</v>
      </c>
      <c r="L11" s="105">
        <f t="shared" si="3"/>
        <v>588</v>
      </c>
      <c r="M11" s="105">
        <f t="shared" si="0"/>
        <v>112875</v>
      </c>
      <c r="P11" s="109"/>
    </row>
    <row r="12" spans="1:13" ht="23.25" customHeight="1" thickBot="1">
      <c r="A12" s="179" t="s">
        <v>146</v>
      </c>
      <c r="B12" s="100" t="s">
        <v>131</v>
      </c>
      <c r="C12" s="85">
        <v>0.04</v>
      </c>
      <c r="D12" s="106">
        <f>D3*C12</f>
        <v>10689</v>
      </c>
      <c r="E12" s="106">
        <f>E3*C12</f>
        <v>3180</v>
      </c>
      <c r="F12" s="106">
        <f>F3*C12</f>
        <v>10526</v>
      </c>
      <c r="G12" s="106">
        <f>G3*C12</f>
        <v>34941</v>
      </c>
      <c r="H12" s="106">
        <f>H3*C12</f>
        <v>35231</v>
      </c>
      <c r="I12" s="106">
        <f>I3*C12</f>
        <v>2520</v>
      </c>
      <c r="J12" s="106">
        <f>J3*C12</f>
        <v>6000</v>
      </c>
      <c r="K12" s="106">
        <f t="shared" si="2"/>
        <v>9200</v>
      </c>
      <c r="L12" s="106">
        <f t="shared" si="3"/>
        <v>588</v>
      </c>
      <c r="M12" s="106">
        <f t="shared" si="0"/>
        <v>112875</v>
      </c>
    </row>
    <row r="13" spans="1:13" ht="23.25" customHeight="1" thickBot="1">
      <c r="A13" s="180"/>
      <c r="B13" s="100" t="s">
        <v>133</v>
      </c>
      <c r="C13" s="85">
        <v>0.04</v>
      </c>
      <c r="D13" s="106">
        <f>D3*C13</f>
        <v>10689</v>
      </c>
      <c r="E13" s="106">
        <f>E3*C13</f>
        <v>3180</v>
      </c>
      <c r="F13" s="106">
        <f>F3*C13</f>
        <v>10526</v>
      </c>
      <c r="G13" s="106">
        <f>G3*C13</f>
        <v>34941</v>
      </c>
      <c r="H13" s="106">
        <f>H3*C13</f>
        <v>35231</v>
      </c>
      <c r="I13" s="106">
        <f>I3*C13</f>
        <v>2520</v>
      </c>
      <c r="J13" s="106">
        <f>J3*C13</f>
        <v>6000</v>
      </c>
      <c r="K13" s="106">
        <f t="shared" si="2"/>
        <v>9200</v>
      </c>
      <c r="L13" s="106">
        <f t="shared" si="3"/>
        <v>588</v>
      </c>
      <c r="M13" s="106">
        <f t="shared" si="0"/>
        <v>112875</v>
      </c>
    </row>
    <row r="14" spans="1:17" ht="32.25" customHeight="1" thickBot="1">
      <c r="A14" s="180"/>
      <c r="B14" s="84" t="s">
        <v>132</v>
      </c>
      <c r="C14" s="85">
        <v>0.11</v>
      </c>
      <c r="D14" s="106">
        <f>D3*C14</f>
        <v>29396</v>
      </c>
      <c r="E14" s="106">
        <f>$E$3*C14</f>
        <v>8745</v>
      </c>
      <c r="F14" s="106">
        <f>$F$3*C14</f>
        <v>28945</v>
      </c>
      <c r="G14" s="106">
        <f>$G$3*C14</f>
        <v>96087</v>
      </c>
      <c r="H14" s="106">
        <f>$H$3*C14</f>
        <v>96886</v>
      </c>
      <c r="I14" s="106">
        <f>$I$3*C14</f>
        <v>6930</v>
      </c>
      <c r="J14" s="106">
        <f>$J$3*C14</f>
        <v>16500</v>
      </c>
      <c r="K14" s="106">
        <f t="shared" si="2"/>
        <v>25300</v>
      </c>
      <c r="L14" s="106">
        <f t="shared" si="3"/>
        <v>1616</v>
      </c>
      <c r="M14" s="106">
        <f t="shared" si="0"/>
        <v>310405</v>
      </c>
      <c r="Q14" s="109"/>
    </row>
    <row r="15" spans="1:13" ht="16.5" thickBot="1">
      <c r="A15" s="180"/>
      <c r="B15" s="100" t="s">
        <v>134</v>
      </c>
      <c r="C15" s="85">
        <v>0.04</v>
      </c>
      <c r="D15" s="106">
        <f>$D$3*C15</f>
        <v>10689</v>
      </c>
      <c r="E15" s="106">
        <f>$E$3*C15</f>
        <v>3180</v>
      </c>
      <c r="F15" s="106">
        <f>$F$3*C15</f>
        <v>10526</v>
      </c>
      <c r="G15" s="106">
        <f>$G$3*C15</f>
        <v>34941</v>
      </c>
      <c r="H15" s="106">
        <f>$H$3*C15</f>
        <v>35231</v>
      </c>
      <c r="I15" s="106">
        <f>$I$3*C15</f>
        <v>2520</v>
      </c>
      <c r="J15" s="106">
        <f>$J$3*C15</f>
        <v>6000</v>
      </c>
      <c r="K15" s="106">
        <f t="shared" si="2"/>
        <v>9200</v>
      </c>
      <c r="L15" s="106">
        <f t="shared" si="3"/>
        <v>588</v>
      </c>
      <c r="M15" s="106">
        <f t="shared" si="0"/>
        <v>112875</v>
      </c>
    </row>
    <row r="16" spans="1:13" ht="16.5" thickBot="1">
      <c r="A16" s="187" t="s">
        <v>141</v>
      </c>
      <c r="B16" s="86" t="s">
        <v>135</v>
      </c>
      <c r="C16" s="87">
        <v>0.11</v>
      </c>
      <c r="D16" s="107">
        <f>D3*C16</f>
        <v>29396</v>
      </c>
      <c r="E16" s="107">
        <f>E3*C16</f>
        <v>8745</v>
      </c>
      <c r="F16" s="107">
        <f>F3*C16</f>
        <v>28945</v>
      </c>
      <c r="G16" s="107">
        <f>G3*C16</f>
        <v>96087</v>
      </c>
      <c r="H16" s="107">
        <f>H3*C16</f>
        <v>96886</v>
      </c>
      <c r="I16" s="107">
        <f>I3*C16</f>
        <v>6930</v>
      </c>
      <c r="J16" s="107">
        <f>J3*C16</f>
        <v>16500</v>
      </c>
      <c r="K16" s="104">
        <f t="shared" si="2"/>
        <v>25300</v>
      </c>
      <c r="L16" s="104">
        <f t="shared" si="3"/>
        <v>1616</v>
      </c>
      <c r="M16" s="107">
        <f t="shared" si="0"/>
        <v>310405</v>
      </c>
    </row>
    <row r="17" spans="1:13" ht="19.5" customHeight="1" thickBot="1">
      <c r="A17" s="187"/>
      <c r="B17" s="88" t="s">
        <v>136</v>
      </c>
      <c r="C17" s="87">
        <v>0.04</v>
      </c>
      <c r="D17" s="107">
        <f>D3*C17</f>
        <v>10689</v>
      </c>
      <c r="E17" s="107">
        <f>E3*C17</f>
        <v>3180</v>
      </c>
      <c r="F17" s="107">
        <f>F3*C17</f>
        <v>10526</v>
      </c>
      <c r="G17" s="107">
        <f>G3*C17</f>
        <v>34941</v>
      </c>
      <c r="H17" s="107">
        <f>H3*C17</f>
        <v>35231</v>
      </c>
      <c r="I17" s="107">
        <f>I3*C17</f>
        <v>2520</v>
      </c>
      <c r="J17" s="107">
        <f>J3*C17</f>
        <v>6000</v>
      </c>
      <c r="K17" s="104">
        <f t="shared" si="2"/>
        <v>9200</v>
      </c>
      <c r="L17" s="104">
        <f t="shared" si="3"/>
        <v>588</v>
      </c>
      <c r="M17" s="107">
        <f t="shared" si="0"/>
        <v>112875</v>
      </c>
    </row>
    <row r="18" spans="1:13" ht="16.5" thickBot="1">
      <c r="A18" s="187"/>
      <c r="B18" s="88" t="s">
        <v>35</v>
      </c>
      <c r="C18" s="87">
        <v>0.04</v>
      </c>
      <c r="D18" s="107">
        <f>D3*C18</f>
        <v>10689</v>
      </c>
      <c r="E18" s="107">
        <f>E3*C18</f>
        <v>3180</v>
      </c>
      <c r="F18" s="107">
        <f>F3*C18</f>
        <v>10526</v>
      </c>
      <c r="G18" s="107">
        <f>G3*C18</f>
        <v>34941</v>
      </c>
      <c r="H18" s="107">
        <f>H3*C18</f>
        <v>35231</v>
      </c>
      <c r="I18" s="107">
        <f>I3*C18</f>
        <v>2520</v>
      </c>
      <c r="J18" s="107">
        <f>J3*C18</f>
        <v>6000</v>
      </c>
      <c r="K18" s="104">
        <f t="shared" si="2"/>
        <v>9200</v>
      </c>
      <c r="L18" s="104">
        <f t="shared" si="3"/>
        <v>588</v>
      </c>
      <c r="M18" s="107">
        <f t="shared" si="0"/>
        <v>112875</v>
      </c>
    </row>
    <row r="19" spans="1:13" ht="16.5" thickBot="1">
      <c r="A19" s="187"/>
      <c r="B19" s="88" t="s">
        <v>151</v>
      </c>
      <c r="C19" s="87">
        <v>0.04</v>
      </c>
      <c r="D19" s="107">
        <f>D3*$C$19</f>
        <v>10689</v>
      </c>
      <c r="E19" s="107">
        <f aca="true" t="shared" si="4" ref="E19:J19">E3*$C$19</f>
        <v>3180</v>
      </c>
      <c r="F19" s="107">
        <f t="shared" si="4"/>
        <v>10526</v>
      </c>
      <c r="G19" s="107">
        <f t="shared" si="4"/>
        <v>34941</v>
      </c>
      <c r="H19" s="107">
        <f t="shared" si="4"/>
        <v>35231</v>
      </c>
      <c r="I19" s="107">
        <f t="shared" si="4"/>
        <v>2520</v>
      </c>
      <c r="J19" s="107">
        <f t="shared" si="4"/>
        <v>6000</v>
      </c>
      <c r="K19" s="104">
        <f t="shared" si="2"/>
        <v>9200</v>
      </c>
      <c r="L19" s="104">
        <f t="shared" si="3"/>
        <v>588</v>
      </c>
      <c r="M19" s="107">
        <f t="shared" si="0"/>
        <v>112875</v>
      </c>
    </row>
    <row r="20" spans="1:16" ht="24.75" customHeight="1" thickBot="1">
      <c r="A20" s="171" t="s">
        <v>36</v>
      </c>
      <c r="B20" s="172"/>
      <c r="C20" s="89">
        <v>0.05</v>
      </c>
      <c r="D20" s="108">
        <f>D3*C20</f>
        <v>13362</v>
      </c>
      <c r="E20" s="108">
        <f>E3*C20</f>
        <v>3975</v>
      </c>
      <c r="F20" s="108">
        <f>F3*C20</f>
        <v>13157</v>
      </c>
      <c r="G20" s="108">
        <f>G3*C20</f>
        <v>43676</v>
      </c>
      <c r="H20" s="108">
        <f>H3*C20</f>
        <v>44039</v>
      </c>
      <c r="I20" s="108">
        <f>I3*C20</f>
        <v>3150</v>
      </c>
      <c r="J20" s="108">
        <f>J3*C20</f>
        <v>7500</v>
      </c>
      <c r="K20" s="108">
        <f t="shared" si="2"/>
        <v>11500</v>
      </c>
      <c r="L20" s="108">
        <f t="shared" si="3"/>
        <v>735</v>
      </c>
      <c r="M20" s="108">
        <v>266011</v>
      </c>
      <c r="O20" s="109"/>
      <c r="P20" s="109"/>
    </row>
    <row r="21" spans="1:15" ht="29.25" customHeight="1" thickBot="1">
      <c r="A21" s="188" t="s">
        <v>9</v>
      </c>
      <c r="B21" s="189"/>
      <c r="C21" s="90">
        <f>SUM(C4:C20)</f>
        <v>1</v>
      </c>
      <c r="D21" s="111">
        <f>D3*C21</f>
        <v>267233</v>
      </c>
      <c r="E21" s="111">
        <f>E3*C21</f>
        <v>79500</v>
      </c>
      <c r="F21" s="111">
        <f>F3*C21</f>
        <v>263139</v>
      </c>
      <c r="G21" s="111">
        <f>G3*C21</f>
        <v>873517</v>
      </c>
      <c r="H21" s="111">
        <f>H3*C21</f>
        <v>880785</v>
      </c>
      <c r="I21" s="111">
        <f>I3*C21</f>
        <v>63000</v>
      </c>
      <c r="J21" s="111">
        <f>J3*C21</f>
        <v>150000</v>
      </c>
      <c r="K21" s="111">
        <f>C21*$K$3</f>
        <v>230000</v>
      </c>
      <c r="L21" s="111">
        <f t="shared" si="3"/>
        <v>14694</v>
      </c>
      <c r="M21" s="111">
        <f t="shared" si="0"/>
        <v>2821868</v>
      </c>
      <c r="O21" s="110"/>
    </row>
    <row r="22" spans="1:13" ht="87.75" customHeight="1">
      <c r="A22" s="192" t="s">
        <v>154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</row>
    <row r="23" spans="1:13" ht="16.5" customHeight="1">
      <c r="A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</sheetData>
  <sheetProtection/>
  <mergeCells count="9">
    <mergeCell ref="A20:B20"/>
    <mergeCell ref="A21:B21"/>
    <mergeCell ref="A22:M22"/>
    <mergeCell ref="A1:M1"/>
    <mergeCell ref="A2:A3"/>
    <mergeCell ref="A4:A8"/>
    <mergeCell ref="A9:A11"/>
    <mergeCell ref="A12:A15"/>
    <mergeCell ref="A16:A19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zoomScalePageLayoutView="0" workbookViewId="0" topLeftCell="A1">
      <selection activeCell="F2" sqref="F2:G20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.75" thickBot="1">
      <c r="A1" s="175" t="s">
        <v>161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7.5" customHeight="1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8"/>
      <c r="B3" s="96" t="s">
        <v>2</v>
      </c>
      <c r="C3" s="75" t="s">
        <v>4</v>
      </c>
      <c r="D3" s="112">
        <v>325690</v>
      </c>
      <c r="E3" s="112">
        <v>37686</v>
      </c>
      <c r="F3" s="112">
        <v>315916</v>
      </c>
      <c r="G3" s="112">
        <v>342100</v>
      </c>
      <c r="H3" s="112">
        <v>315109</v>
      </c>
      <c r="I3" s="112">
        <v>330000</v>
      </c>
      <c r="J3" s="112">
        <v>80932</v>
      </c>
      <c r="K3" s="112">
        <v>0</v>
      </c>
      <c r="L3" s="112">
        <v>16200</v>
      </c>
      <c r="M3" s="113">
        <f aca="true" t="shared" si="0" ref="M3:M20">SUM(D3:L3)</f>
        <v>1763633</v>
      </c>
      <c r="O3" s="74"/>
    </row>
    <row r="4" spans="1:15" ht="24.75" customHeight="1" thickBot="1">
      <c r="A4" s="181" t="s">
        <v>92</v>
      </c>
      <c r="B4" s="97" t="s">
        <v>121</v>
      </c>
      <c r="C4" s="80">
        <v>0.07</v>
      </c>
      <c r="D4" s="104">
        <f>D3*$C$4</f>
        <v>22798</v>
      </c>
      <c r="E4" s="104">
        <f aca="true" t="shared" si="1" ref="E4:J4">E3*$C$4</f>
        <v>2638</v>
      </c>
      <c r="F4" s="104">
        <f t="shared" si="1"/>
        <v>22114</v>
      </c>
      <c r="G4" s="104">
        <f t="shared" si="1"/>
        <v>23947</v>
      </c>
      <c r="H4" s="104">
        <f t="shared" si="1"/>
        <v>22058</v>
      </c>
      <c r="I4" s="104">
        <f t="shared" si="1"/>
        <v>23100</v>
      </c>
      <c r="J4" s="104">
        <f t="shared" si="1"/>
        <v>5665</v>
      </c>
      <c r="K4" s="104">
        <f>C4*$K$3</f>
        <v>0</v>
      </c>
      <c r="L4" s="104">
        <f>C4*$L$3</f>
        <v>1134</v>
      </c>
      <c r="M4" s="104">
        <f t="shared" si="0"/>
        <v>123454</v>
      </c>
      <c r="O4" s="74"/>
    </row>
    <row r="5" spans="1:13" ht="24.75" customHeight="1" thickBot="1">
      <c r="A5" s="182"/>
      <c r="B5" s="98" t="s">
        <v>122</v>
      </c>
      <c r="C5" s="80">
        <v>0.04</v>
      </c>
      <c r="D5" s="104">
        <f>D3*C5</f>
        <v>13028</v>
      </c>
      <c r="E5" s="104">
        <f>E3*C5</f>
        <v>1507</v>
      </c>
      <c r="F5" s="104">
        <f>F3*C5</f>
        <v>12637</v>
      </c>
      <c r="G5" s="104">
        <f>G3*C5</f>
        <v>13684</v>
      </c>
      <c r="H5" s="104">
        <f>H3*C5</f>
        <v>12604</v>
      </c>
      <c r="I5" s="104">
        <f>I3*C5</f>
        <v>13200</v>
      </c>
      <c r="J5" s="104">
        <f>J3*C5</f>
        <v>3237</v>
      </c>
      <c r="K5" s="104">
        <f aca="true" t="shared" si="2" ref="K5:K18">C5*$K$3</f>
        <v>0</v>
      </c>
      <c r="L5" s="104">
        <f aca="true" t="shared" si="3" ref="L5:L20">C5*$L$3</f>
        <v>648</v>
      </c>
      <c r="M5" s="104">
        <f t="shared" si="0"/>
        <v>70545</v>
      </c>
    </row>
    <row r="6" spans="1:15" ht="32.25" thickBot="1">
      <c r="A6" s="182"/>
      <c r="B6" s="81" t="s">
        <v>156</v>
      </c>
      <c r="C6" s="80">
        <v>0.04</v>
      </c>
      <c r="D6" s="104">
        <f>D3*C6</f>
        <v>13028</v>
      </c>
      <c r="E6" s="104">
        <f>E3*C6</f>
        <v>1507</v>
      </c>
      <c r="F6" s="104">
        <f>F3*C6</f>
        <v>12637</v>
      </c>
      <c r="G6" s="104">
        <f>G3*C6</f>
        <v>13684</v>
      </c>
      <c r="H6" s="104">
        <f>H3*C6</f>
        <v>12604</v>
      </c>
      <c r="I6" s="104">
        <f>I3*C6</f>
        <v>13200</v>
      </c>
      <c r="J6" s="104">
        <f>J3*C6</f>
        <v>3237</v>
      </c>
      <c r="K6" s="104">
        <f t="shared" si="2"/>
        <v>0</v>
      </c>
      <c r="L6" s="104">
        <f t="shared" si="3"/>
        <v>648</v>
      </c>
      <c r="M6" s="104">
        <f t="shared" si="0"/>
        <v>70545</v>
      </c>
      <c r="O6" s="109"/>
    </row>
    <row r="7" spans="1:13" ht="24.75" customHeight="1" thickBot="1">
      <c r="A7" s="182"/>
      <c r="B7" s="81" t="s">
        <v>124</v>
      </c>
      <c r="C7" s="80">
        <v>0.04</v>
      </c>
      <c r="D7" s="104">
        <f>D3*C7</f>
        <v>13028</v>
      </c>
      <c r="E7" s="104">
        <f>E3*C7</f>
        <v>1507</v>
      </c>
      <c r="F7" s="104">
        <f>F3*C7</f>
        <v>12637</v>
      </c>
      <c r="G7" s="104">
        <f>G3*C7</f>
        <v>13684</v>
      </c>
      <c r="H7" s="104">
        <f>H3*C7</f>
        <v>12604</v>
      </c>
      <c r="I7" s="104">
        <f>I3*C7</f>
        <v>13200</v>
      </c>
      <c r="J7" s="104">
        <f>J3*C7</f>
        <v>3237</v>
      </c>
      <c r="K7" s="104">
        <f t="shared" si="2"/>
        <v>0</v>
      </c>
      <c r="L7" s="104">
        <f t="shared" si="3"/>
        <v>648</v>
      </c>
      <c r="M7" s="104">
        <f t="shared" si="0"/>
        <v>70545</v>
      </c>
    </row>
    <row r="8" spans="1:16" ht="36.75" customHeight="1" thickBot="1">
      <c r="A8" s="183"/>
      <c r="B8" s="81" t="s">
        <v>125</v>
      </c>
      <c r="C8" s="80">
        <v>0.11</v>
      </c>
      <c r="D8" s="104">
        <f>D3*C8</f>
        <v>35826</v>
      </c>
      <c r="E8" s="104">
        <f>E3*C8</f>
        <v>4145</v>
      </c>
      <c r="F8" s="104">
        <f>F3*C8</f>
        <v>34751</v>
      </c>
      <c r="G8" s="104">
        <f>G3*C8</f>
        <v>37631</v>
      </c>
      <c r="H8" s="104">
        <f>H3*C8</f>
        <v>34662</v>
      </c>
      <c r="I8" s="104">
        <f>I3*C8</f>
        <v>36300</v>
      </c>
      <c r="J8" s="104">
        <f>J3*C8</f>
        <v>8903</v>
      </c>
      <c r="K8" s="104">
        <f t="shared" si="2"/>
        <v>0</v>
      </c>
      <c r="L8" s="104">
        <f t="shared" si="3"/>
        <v>1782</v>
      </c>
      <c r="M8" s="104">
        <f t="shared" si="0"/>
        <v>194000</v>
      </c>
      <c r="O8" s="74"/>
      <c r="P8" s="109"/>
    </row>
    <row r="9" spans="1:16" ht="40.5" customHeight="1" thickBot="1">
      <c r="A9" s="184" t="s">
        <v>98</v>
      </c>
      <c r="B9" s="82" t="s">
        <v>126</v>
      </c>
      <c r="C9" s="83">
        <v>0.11</v>
      </c>
      <c r="D9" s="105">
        <f>D3*C9</f>
        <v>35826</v>
      </c>
      <c r="E9" s="105">
        <f>E3*C9</f>
        <v>4145</v>
      </c>
      <c r="F9" s="105">
        <f>F3*C9</f>
        <v>34751</v>
      </c>
      <c r="G9" s="105">
        <f>G3*C9</f>
        <v>37631</v>
      </c>
      <c r="H9" s="105">
        <f>H3*C9</f>
        <v>34662</v>
      </c>
      <c r="I9" s="105">
        <f>I3*C9</f>
        <v>36300</v>
      </c>
      <c r="J9" s="105">
        <f>J3*C9</f>
        <v>8903</v>
      </c>
      <c r="K9" s="105">
        <f t="shared" si="2"/>
        <v>0</v>
      </c>
      <c r="L9" s="105">
        <f t="shared" si="3"/>
        <v>1782</v>
      </c>
      <c r="M9" s="105">
        <f t="shared" si="0"/>
        <v>194000</v>
      </c>
      <c r="P9" s="109"/>
    </row>
    <row r="10" spans="1:16" ht="16.5" thickBot="1">
      <c r="A10" s="185"/>
      <c r="B10" s="82" t="s">
        <v>160</v>
      </c>
      <c r="C10" s="83">
        <v>0.04</v>
      </c>
      <c r="D10" s="105">
        <f>D3*C10</f>
        <v>13028</v>
      </c>
      <c r="E10" s="105">
        <f>E3*C10</f>
        <v>1507</v>
      </c>
      <c r="F10" s="105">
        <f>F3*C10</f>
        <v>12637</v>
      </c>
      <c r="G10" s="105">
        <f>G3*C10</f>
        <v>13684</v>
      </c>
      <c r="H10" s="105">
        <f>H3*C10</f>
        <v>12604</v>
      </c>
      <c r="I10" s="105">
        <f>I3*C10</f>
        <v>13200</v>
      </c>
      <c r="J10" s="105">
        <f>J3*C10</f>
        <v>3237</v>
      </c>
      <c r="K10" s="105">
        <f t="shared" si="2"/>
        <v>0</v>
      </c>
      <c r="L10" s="105">
        <f t="shared" si="3"/>
        <v>648</v>
      </c>
      <c r="M10" s="105">
        <f t="shared" si="0"/>
        <v>70545</v>
      </c>
      <c r="P10" s="109"/>
    </row>
    <row r="11" spans="1:16" ht="16.5" thickBot="1">
      <c r="A11" s="185"/>
      <c r="B11" s="99" t="s">
        <v>159</v>
      </c>
      <c r="C11" s="83">
        <v>0.04</v>
      </c>
      <c r="D11" s="105">
        <f>D3*C11</f>
        <v>13028</v>
      </c>
      <c r="E11" s="105">
        <f>E3*C11</f>
        <v>1507</v>
      </c>
      <c r="F11" s="105">
        <f>F3*C11</f>
        <v>12637</v>
      </c>
      <c r="G11" s="105">
        <f>G3*C11</f>
        <v>13684</v>
      </c>
      <c r="H11" s="105">
        <f>H3*C11</f>
        <v>12604</v>
      </c>
      <c r="I11" s="105">
        <f>I3*C11</f>
        <v>13200</v>
      </c>
      <c r="J11" s="105">
        <f>J3*C11</f>
        <v>3237</v>
      </c>
      <c r="K11" s="105">
        <f t="shared" si="2"/>
        <v>0</v>
      </c>
      <c r="L11" s="105">
        <f t="shared" si="3"/>
        <v>648</v>
      </c>
      <c r="M11" s="105">
        <f t="shared" si="0"/>
        <v>70545</v>
      </c>
      <c r="P11" s="109"/>
    </row>
    <row r="12" spans="1:13" ht="23.25" customHeight="1" thickBot="1">
      <c r="A12" s="179" t="s">
        <v>162</v>
      </c>
      <c r="B12" s="100" t="s">
        <v>131</v>
      </c>
      <c r="C12" s="85">
        <v>0.04</v>
      </c>
      <c r="D12" s="106">
        <f>D3*C12</f>
        <v>13028</v>
      </c>
      <c r="E12" s="106">
        <f>E3*C12</f>
        <v>1507</v>
      </c>
      <c r="F12" s="106">
        <f>F3*C12</f>
        <v>12637</v>
      </c>
      <c r="G12" s="106">
        <f>G3*C12</f>
        <v>13684</v>
      </c>
      <c r="H12" s="106">
        <f>H3*C12</f>
        <v>12604</v>
      </c>
      <c r="I12" s="106">
        <f>I3*C12</f>
        <v>13200</v>
      </c>
      <c r="J12" s="106">
        <f>J3*C12</f>
        <v>3237</v>
      </c>
      <c r="K12" s="106">
        <f t="shared" si="2"/>
        <v>0</v>
      </c>
      <c r="L12" s="106">
        <f t="shared" si="3"/>
        <v>648</v>
      </c>
      <c r="M12" s="106">
        <f t="shared" si="0"/>
        <v>70545</v>
      </c>
    </row>
    <row r="13" spans="1:13" ht="23.25" customHeight="1" thickBot="1">
      <c r="A13" s="180"/>
      <c r="B13" s="100" t="s">
        <v>133</v>
      </c>
      <c r="C13" s="85">
        <v>0.04</v>
      </c>
      <c r="D13" s="106">
        <f>D3*C13</f>
        <v>13028</v>
      </c>
      <c r="E13" s="106">
        <f>E3*C13</f>
        <v>1507</v>
      </c>
      <c r="F13" s="106">
        <f>F3*C13</f>
        <v>12637</v>
      </c>
      <c r="G13" s="106">
        <f>G3*C13</f>
        <v>13684</v>
      </c>
      <c r="H13" s="106">
        <f>H3*C13</f>
        <v>12604</v>
      </c>
      <c r="I13" s="106">
        <f>I3*C13</f>
        <v>13200</v>
      </c>
      <c r="J13" s="106">
        <f>J3*C13</f>
        <v>3237</v>
      </c>
      <c r="K13" s="106">
        <f t="shared" si="2"/>
        <v>0</v>
      </c>
      <c r="L13" s="106">
        <f t="shared" si="3"/>
        <v>648</v>
      </c>
      <c r="M13" s="106">
        <f t="shared" si="0"/>
        <v>70545</v>
      </c>
    </row>
    <row r="14" spans="1:17" ht="32.25" customHeight="1" thickBot="1">
      <c r="A14" s="180"/>
      <c r="B14" s="84" t="s">
        <v>132</v>
      </c>
      <c r="C14" s="85">
        <v>0.11</v>
      </c>
      <c r="D14" s="106">
        <f>D3*C14</f>
        <v>35826</v>
      </c>
      <c r="E14" s="106">
        <f>$E$3*C14</f>
        <v>4145</v>
      </c>
      <c r="F14" s="106">
        <f>$F$3*C14</f>
        <v>34751</v>
      </c>
      <c r="G14" s="106">
        <f>$G$3*C14</f>
        <v>37631</v>
      </c>
      <c r="H14" s="106">
        <f>$H$3*C14</f>
        <v>34662</v>
      </c>
      <c r="I14" s="106">
        <f>$I$3*C14</f>
        <v>36300</v>
      </c>
      <c r="J14" s="106">
        <f>$J$3*C14</f>
        <v>8903</v>
      </c>
      <c r="K14" s="106">
        <f t="shared" si="2"/>
        <v>0</v>
      </c>
      <c r="L14" s="106">
        <f t="shared" si="3"/>
        <v>1782</v>
      </c>
      <c r="M14" s="106">
        <f t="shared" si="0"/>
        <v>194000</v>
      </c>
      <c r="Q14" s="109"/>
    </row>
    <row r="15" spans="1:13" ht="16.5" customHeight="1" thickBot="1">
      <c r="A15" s="180"/>
      <c r="B15" s="100" t="s">
        <v>134</v>
      </c>
      <c r="C15" s="85">
        <v>0.04</v>
      </c>
      <c r="D15" s="106">
        <f>$D$3*C15</f>
        <v>13028</v>
      </c>
      <c r="E15" s="106">
        <f>$E$3*C15</f>
        <v>1507</v>
      </c>
      <c r="F15" s="106">
        <f>$F$3*C15</f>
        <v>12637</v>
      </c>
      <c r="G15" s="106">
        <f>$G$3*C15</f>
        <v>13684</v>
      </c>
      <c r="H15" s="106">
        <f>$H$3*C15</f>
        <v>12604</v>
      </c>
      <c r="I15" s="106">
        <f>$I$3*C15</f>
        <v>13200</v>
      </c>
      <c r="J15" s="106">
        <f>$J$3*C15</f>
        <v>3237</v>
      </c>
      <c r="K15" s="106">
        <f t="shared" si="2"/>
        <v>0</v>
      </c>
      <c r="L15" s="106">
        <f t="shared" si="3"/>
        <v>648</v>
      </c>
      <c r="M15" s="106">
        <f t="shared" si="0"/>
        <v>70545</v>
      </c>
    </row>
    <row r="16" spans="1:13" ht="16.5" thickBot="1">
      <c r="A16" s="180"/>
      <c r="B16" s="114" t="s">
        <v>135</v>
      </c>
      <c r="C16" s="115">
        <v>0.11</v>
      </c>
      <c r="D16" s="116">
        <f>D3*C16</f>
        <v>35826</v>
      </c>
      <c r="E16" s="116">
        <f>E3*C16</f>
        <v>4145</v>
      </c>
      <c r="F16" s="116">
        <f>F3*C16</f>
        <v>34751</v>
      </c>
      <c r="G16" s="116">
        <f>G3*C16</f>
        <v>37631</v>
      </c>
      <c r="H16" s="116">
        <f>H3*C16</f>
        <v>34662</v>
      </c>
      <c r="I16" s="116">
        <f>I3*C16</f>
        <v>36300</v>
      </c>
      <c r="J16" s="116">
        <f>J3*C16</f>
        <v>8903</v>
      </c>
      <c r="K16" s="106">
        <f t="shared" si="2"/>
        <v>0</v>
      </c>
      <c r="L16" s="106">
        <f t="shared" si="3"/>
        <v>1782</v>
      </c>
      <c r="M16" s="116">
        <f t="shared" si="0"/>
        <v>194000</v>
      </c>
    </row>
    <row r="17" spans="1:13" ht="19.5" customHeight="1" thickBot="1">
      <c r="A17" s="180"/>
      <c r="B17" s="117" t="s">
        <v>136</v>
      </c>
      <c r="C17" s="115">
        <v>0.04</v>
      </c>
      <c r="D17" s="116">
        <f>D3*C17</f>
        <v>13028</v>
      </c>
      <c r="E17" s="116">
        <f>E3*C17</f>
        <v>1507</v>
      </c>
      <c r="F17" s="116">
        <f>F3*C17</f>
        <v>12637</v>
      </c>
      <c r="G17" s="116">
        <f>G3*C17</f>
        <v>13684</v>
      </c>
      <c r="H17" s="116">
        <f>H3*C17</f>
        <v>12604</v>
      </c>
      <c r="I17" s="116">
        <f>I3*C17</f>
        <v>13200</v>
      </c>
      <c r="J17" s="116">
        <f>J3*C17</f>
        <v>3237</v>
      </c>
      <c r="K17" s="106">
        <f t="shared" si="2"/>
        <v>0</v>
      </c>
      <c r="L17" s="106">
        <f t="shared" si="3"/>
        <v>648</v>
      </c>
      <c r="M17" s="116">
        <f t="shared" si="0"/>
        <v>70545</v>
      </c>
    </row>
    <row r="18" spans="1:13" ht="16.5" customHeight="1" thickBot="1">
      <c r="A18" s="193"/>
      <c r="B18" s="117" t="s">
        <v>151</v>
      </c>
      <c r="C18" s="115">
        <v>0.04</v>
      </c>
      <c r="D18" s="116">
        <f>D3*$C$18</f>
        <v>13028</v>
      </c>
      <c r="E18" s="116">
        <f aca="true" t="shared" si="4" ref="E18:J18">E3*$C$18</f>
        <v>1507</v>
      </c>
      <c r="F18" s="116">
        <f t="shared" si="4"/>
        <v>12637</v>
      </c>
      <c r="G18" s="116">
        <f t="shared" si="4"/>
        <v>13684</v>
      </c>
      <c r="H18" s="116">
        <f t="shared" si="4"/>
        <v>12604</v>
      </c>
      <c r="I18" s="116">
        <f t="shared" si="4"/>
        <v>13200</v>
      </c>
      <c r="J18" s="116">
        <f t="shared" si="4"/>
        <v>3237</v>
      </c>
      <c r="K18" s="106">
        <f t="shared" si="2"/>
        <v>0</v>
      </c>
      <c r="L18" s="106">
        <f t="shared" si="3"/>
        <v>648</v>
      </c>
      <c r="M18" s="116">
        <f t="shared" si="0"/>
        <v>70545</v>
      </c>
    </row>
    <row r="19" spans="1:13" ht="16.5" customHeight="1" thickBot="1">
      <c r="A19" s="194" t="s">
        <v>163</v>
      </c>
      <c r="B19" s="195"/>
      <c r="C19" s="115">
        <v>0.09</v>
      </c>
      <c r="D19" s="116">
        <f>$D$3*C19</f>
        <v>29312</v>
      </c>
      <c r="E19" s="116">
        <f>$E$3*C19</f>
        <v>3392</v>
      </c>
      <c r="F19" s="116">
        <f>$F$3*C19</f>
        <v>28432</v>
      </c>
      <c r="G19" s="116">
        <f>$G$3*C19</f>
        <v>30789</v>
      </c>
      <c r="H19" s="116">
        <f>$H$3*C19</f>
        <v>28360</v>
      </c>
      <c r="I19" s="116">
        <f>$I$3*C19</f>
        <v>29700</v>
      </c>
      <c r="J19" s="116">
        <f>$J$3*C19</f>
        <v>7284</v>
      </c>
      <c r="K19" s="106">
        <f>C19*$K$3</f>
        <v>0</v>
      </c>
      <c r="L19" s="106">
        <f>C19*$L$3</f>
        <v>1458</v>
      </c>
      <c r="M19" s="116">
        <f>SUM(D19:L19)</f>
        <v>158727</v>
      </c>
    </row>
    <row r="20" spans="1:15" ht="29.25" customHeight="1" thickBot="1">
      <c r="A20" s="188" t="s">
        <v>9</v>
      </c>
      <c r="B20" s="189"/>
      <c r="C20" s="90">
        <f>SUM(C4:C19)</f>
        <v>1</v>
      </c>
      <c r="D20" s="111">
        <f>D3*C20</f>
        <v>325690</v>
      </c>
      <c r="E20" s="111">
        <f>E3*C20</f>
        <v>37686</v>
      </c>
      <c r="F20" s="111">
        <f>F3*C20</f>
        <v>315916</v>
      </c>
      <c r="G20" s="111">
        <f>G3*C20</f>
        <v>342100</v>
      </c>
      <c r="H20" s="111">
        <f>H3*C20</f>
        <v>315109</v>
      </c>
      <c r="I20" s="111">
        <f>I3*C20</f>
        <v>330000</v>
      </c>
      <c r="J20" s="111">
        <f>J3*C20</f>
        <v>80932</v>
      </c>
      <c r="K20" s="111">
        <f>C20*$K$3</f>
        <v>0</v>
      </c>
      <c r="L20" s="111">
        <f t="shared" si="3"/>
        <v>16200</v>
      </c>
      <c r="M20" s="111">
        <f t="shared" si="0"/>
        <v>1763633</v>
      </c>
      <c r="O20" s="110"/>
    </row>
    <row r="21" spans="1:13" ht="87.75" customHeight="1">
      <c r="A21" s="192" t="s">
        <v>164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  <row r="22" spans="1:13" ht="16.5" customHeight="1">
      <c r="A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5.75">
      <c r="A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</sheetData>
  <sheetProtection/>
  <mergeCells count="8">
    <mergeCell ref="A20:B20"/>
    <mergeCell ref="A21:M21"/>
    <mergeCell ref="A12:A18"/>
    <mergeCell ref="A19:B19"/>
    <mergeCell ref="A1:M1"/>
    <mergeCell ref="A2:A3"/>
    <mergeCell ref="A4:A8"/>
    <mergeCell ref="A9:A1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00390625" defaultRowHeight="16.5"/>
  <sheetData>
    <row r="1" spans="1:11" ht="24" thickBot="1">
      <c r="A1" s="123" t="s">
        <v>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6.5">
      <c r="A2" s="120" t="s">
        <v>0</v>
      </c>
      <c r="B2" s="2" t="s">
        <v>1</v>
      </c>
      <c r="C2" s="2" t="s">
        <v>3</v>
      </c>
      <c r="D2" s="2" t="s">
        <v>5</v>
      </c>
      <c r="E2" s="127" t="s">
        <v>41</v>
      </c>
      <c r="F2" s="2" t="s">
        <v>7</v>
      </c>
      <c r="G2" s="127" t="s">
        <v>41</v>
      </c>
      <c r="H2" s="2" t="s">
        <v>5</v>
      </c>
      <c r="I2" s="127" t="s">
        <v>40</v>
      </c>
      <c r="J2" s="2" t="s">
        <v>7</v>
      </c>
      <c r="K2" s="127" t="s">
        <v>40</v>
      </c>
    </row>
    <row r="3" spans="1:11" ht="17.25" thickBot="1">
      <c r="A3" s="122"/>
      <c r="B3" s="3" t="s">
        <v>2</v>
      </c>
      <c r="C3" s="4" t="s">
        <v>4</v>
      </c>
      <c r="D3" s="3" t="s">
        <v>6</v>
      </c>
      <c r="E3" s="128"/>
      <c r="F3" s="3" t="s">
        <v>6</v>
      </c>
      <c r="G3" s="128"/>
      <c r="H3" s="3" t="s">
        <v>8</v>
      </c>
      <c r="I3" s="128"/>
      <c r="J3" s="3" t="s">
        <v>8</v>
      </c>
      <c r="K3" s="128"/>
    </row>
    <row r="4" spans="1:11" ht="17.25" thickBot="1">
      <c r="A4" s="5" t="s">
        <v>10</v>
      </c>
      <c r="B4" s="8" t="s">
        <v>12</v>
      </c>
      <c r="C4" s="9">
        <v>0.03</v>
      </c>
      <c r="D4" s="10">
        <v>29820</v>
      </c>
      <c r="E4" s="16">
        <f>2840*C4</f>
        <v>85</v>
      </c>
      <c r="F4" s="10">
        <v>28200</v>
      </c>
      <c r="G4" s="16">
        <f>470*C4</f>
        <v>14</v>
      </c>
      <c r="H4" s="10">
        <v>13612</v>
      </c>
      <c r="I4" s="17">
        <f>285*C4</f>
        <v>9</v>
      </c>
      <c r="J4" s="10">
        <v>28050</v>
      </c>
      <c r="K4" s="17">
        <f>110*C4</f>
        <v>3</v>
      </c>
    </row>
    <row r="5" spans="1:11" ht="17.25" thickBot="1">
      <c r="A5" s="5" t="s">
        <v>11</v>
      </c>
      <c r="B5" s="8" t="s">
        <v>13</v>
      </c>
      <c r="C5" s="9">
        <v>0.03</v>
      </c>
      <c r="D5" s="10">
        <v>29820</v>
      </c>
      <c r="E5" s="16">
        <f aca="true" t="shared" si="0" ref="E5:E24">2840*C5</f>
        <v>85</v>
      </c>
      <c r="F5" s="10">
        <v>28200</v>
      </c>
      <c r="G5" s="16">
        <f aca="true" t="shared" si="1" ref="G5:G24">470*C5</f>
        <v>14</v>
      </c>
      <c r="H5" s="10">
        <v>13612</v>
      </c>
      <c r="I5" s="17">
        <f aca="true" t="shared" si="2" ref="I5:I24">285*C5</f>
        <v>9</v>
      </c>
      <c r="J5" s="10">
        <v>28050</v>
      </c>
      <c r="K5" s="17">
        <f aca="true" t="shared" si="3" ref="K5:K24">110*C5</f>
        <v>3</v>
      </c>
    </row>
    <row r="6" spans="1:11" ht="17.25" thickBot="1">
      <c r="A6" s="6"/>
      <c r="B6" s="8" t="s">
        <v>14</v>
      </c>
      <c r="C6" s="9">
        <v>0.03</v>
      </c>
      <c r="D6" s="10">
        <v>29820</v>
      </c>
      <c r="E6" s="16">
        <f t="shared" si="0"/>
        <v>85</v>
      </c>
      <c r="F6" s="10">
        <v>28200</v>
      </c>
      <c r="G6" s="16">
        <f t="shared" si="1"/>
        <v>14</v>
      </c>
      <c r="H6" s="10">
        <v>13612</v>
      </c>
      <c r="I6" s="17">
        <f t="shared" si="2"/>
        <v>9</v>
      </c>
      <c r="J6" s="10">
        <v>28050</v>
      </c>
      <c r="K6" s="17">
        <f t="shared" si="3"/>
        <v>3</v>
      </c>
    </row>
    <row r="7" spans="1:11" ht="17.25" thickBot="1">
      <c r="A7" s="6"/>
      <c r="B7" s="8" t="s">
        <v>15</v>
      </c>
      <c r="C7" s="9">
        <v>0.03</v>
      </c>
      <c r="D7" s="10">
        <v>29820</v>
      </c>
      <c r="E7" s="16">
        <f t="shared" si="0"/>
        <v>85</v>
      </c>
      <c r="F7" s="10">
        <v>28200</v>
      </c>
      <c r="G7" s="16">
        <f t="shared" si="1"/>
        <v>14</v>
      </c>
      <c r="H7" s="10">
        <v>13612</v>
      </c>
      <c r="I7" s="17">
        <f t="shared" si="2"/>
        <v>9</v>
      </c>
      <c r="J7" s="10">
        <v>28050</v>
      </c>
      <c r="K7" s="17">
        <f t="shared" si="3"/>
        <v>3</v>
      </c>
    </row>
    <row r="8" spans="1:11" ht="17.25" thickBot="1">
      <c r="A8" s="6"/>
      <c r="B8" s="8" t="s">
        <v>16</v>
      </c>
      <c r="C8" s="9">
        <v>0.03</v>
      </c>
      <c r="D8" s="10">
        <v>29820</v>
      </c>
      <c r="E8" s="16">
        <f t="shared" si="0"/>
        <v>85</v>
      </c>
      <c r="F8" s="10">
        <v>28200</v>
      </c>
      <c r="G8" s="16">
        <f t="shared" si="1"/>
        <v>14</v>
      </c>
      <c r="H8" s="10">
        <v>13612</v>
      </c>
      <c r="I8" s="17">
        <f t="shared" si="2"/>
        <v>9</v>
      </c>
      <c r="J8" s="10">
        <v>28050</v>
      </c>
      <c r="K8" s="17">
        <f t="shared" si="3"/>
        <v>3</v>
      </c>
    </row>
    <row r="9" spans="1:11" ht="17.25" thickBot="1">
      <c r="A9" s="6"/>
      <c r="B9" s="8" t="s">
        <v>17</v>
      </c>
      <c r="C9" s="9">
        <v>0.03</v>
      </c>
      <c r="D9" s="10">
        <v>29820</v>
      </c>
      <c r="E9" s="16">
        <f t="shared" si="0"/>
        <v>85</v>
      </c>
      <c r="F9" s="10">
        <v>28200</v>
      </c>
      <c r="G9" s="16">
        <f t="shared" si="1"/>
        <v>14</v>
      </c>
      <c r="H9" s="10">
        <v>13612</v>
      </c>
      <c r="I9" s="17">
        <f t="shared" si="2"/>
        <v>9</v>
      </c>
      <c r="J9" s="10">
        <v>28050</v>
      </c>
      <c r="K9" s="17">
        <f t="shared" si="3"/>
        <v>3</v>
      </c>
    </row>
    <row r="10" spans="1:11" ht="17.25" thickBot="1">
      <c r="A10" s="6"/>
      <c r="B10" s="8" t="s">
        <v>18</v>
      </c>
      <c r="C10" s="9">
        <v>0.03</v>
      </c>
      <c r="D10" s="10">
        <v>29820</v>
      </c>
      <c r="E10" s="16">
        <f t="shared" si="0"/>
        <v>85</v>
      </c>
      <c r="F10" s="10">
        <v>28200</v>
      </c>
      <c r="G10" s="16">
        <f t="shared" si="1"/>
        <v>14</v>
      </c>
      <c r="H10" s="10">
        <v>13612</v>
      </c>
      <c r="I10" s="17">
        <f t="shared" si="2"/>
        <v>9</v>
      </c>
      <c r="J10" s="10">
        <v>28050</v>
      </c>
      <c r="K10" s="17">
        <f t="shared" si="3"/>
        <v>3</v>
      </c>
    </row>
    <row r="11" spans="1:11" ht="17.25" thickBot="1">
      <c r="A11" s="6"/>
      <c r="B11" s="8" t="s">
        <v>19</v>
      </c>
      <c r="C11" s="9">
        <v>0.03</v>
      </c>
      <c r="D11" s="10">
        <v>29820</v>
      </c>
      <c r="E11" s="16">
        <f t="shared" si="0"/>
        <v>85</v>
      </c>
      <c r="F11" s="10">
        <v>28200</v>
      </c>
      <c r="G11" s="16">
        <f t="shared" si="1"/>
        <v>14</v>
      </c>
      <c r="H11" s="10">
        <v>13612</v>
      </c>
      <c r="I11" s="17">
        <f t="shared" si="2"/>
        <v>9</v>
      </c>
      <c r="J11" s="10">
        <v>28050</v>
      </c>
      <c r="K11" s="17">
        <f t="shared" si="3"/>
        <v>3</v>
      </c>
    </row>
    <row r="12" spans="1:11" ht="17.25" thickBot="1">
      <c r="A12" s="7"/>
      <c r="B12" s="8" t="s">
        <v>20</v>
      </c>
      <c r="C12" s="9">
        <v>0.05</v>
      </c>
      <c r="D12" s="10">
        <v>49700</v>
      </c>
      <c r="E12" s="16">
        <f t="shared" si="0"/>
        <v>142</v>
      </c>
      <c r="F12" s="10">
        <v>47000</v>
      </c>
      <c r="G12" s="16">
        <f t="shared" si="1"/>
        <v>24</v>
      </c>
      <c r="H12" s="10">
        <v>22688</v>
      </c>
      <c r="I12" s="17">
        <f t="shared" si="2"/>
        <v>14</v>
      </c>
      <c r="J12" s="10">
        <v>46750</v>
      </c>
      <c r="K12" s="17">
        <f t="shared" si="3"/>
        <v>6</v>
      </c>
    </row>
    <row r="13" spans="1:11" ht="17.25" thickBot="1">
      <c r="A13" s="120" t="s">
        <v>21</v>
      </c>
      <c r="B13" s="8" t="s">
        <v>22</v>
      </c>
      <c r="C13" s="9">
        <v>0.04</v>
      </c>
      <c r="D13" s="10">
        <v>39760</v>
      </c>
      <c r="E13" s="16">
        <f t="shared" si="0"/>
        <v>114</v>
      </c>
      <c r="F13" s="10">
        <v>37600</v>
      </c>
      <c r="G13" s="16">
        <f t="shared" si="1"/>
        <v>19</v>
      </c>
      <c r="H13" s="10">
        <v>18150</v>
      </c>
      <c r="I13" s="17">
        <f t="shared" si="2"/>
        <v>11</v>
      </c>
      <c r="J13" s="10">
        <v>37400</v>
      </c>
      <c r="K13" s="17">
        <f t="shared" si="3"/>
        <v>4</v>
      </c>
    </row>
    <row r="14" spans="1:11" ht="17.25" thickBot="1">
      <c r="A14" s="122"/>
      <c r="B14" s="8" t="s">
        <v>23</v>
      </c>
      <c r="C14" s="9">
        <v>0.04</v>
      </c>
      <c r="D14" s="10">
        <v>39760</v>
      </c>
      <c r="E14" s="16">
        <f t="shared" si="0"/>
        <v>114</v>
      </c>
      <c r="F14" s="10">
        <v>37600</v>
      </c>
      <c r="G14" s="16">
        <f t="shared" si="1"/>
        <v>19</v>
      </c>
      <c r="H14" s="10">
        <v>18150</v>
      </c>
      <c r="I14" s="17">
        <f t="shared" si="2"/>
        <v>11</v>
      </c>
      <c r="J14" s="10">
        <v>37400</v>
      </c>
      <c r="K14" s="17">
        <f t="shared" si="3"/>
        <v>4</v>
      </c>
    </row>
    <row r="15" spans="1:11" ht="17.25" thickBot="1">
      <c r="A15" s="120" t="s">
        <v>24</v>
      </c>
      <c r="B15" s="8" t="s">
        <v>25</v>
      </c>
      <c r="C15" s="9">
        <v>0.03</v>
      </c>
      <c r="D15" s="10">
        <v>29820</v>
      </c>
      <c r="E15" s="16">
        <f t="shared" si="0"/>
        <v>85</v>
      </c>
      <c r="F15" s="10">
        <v>28200</v>
      </c>
      <c r="G15" s="16">
        <f t="shared" si="1"/>
        <v>14</v>
      </c>
      <c r="H15" s="10">
        <v>13612</v>
      </c>
      <c r="I15" s="17">
        <f t="shared" si="2"/>
        <v>9</v>
      </c>
      <c r="J15" s="10">
        <v>28050</v>
      </c>
      <c r="K15" s="17">
        <f t="shared" si="3"/>
        <v>3</v>
      </c>
    </row>
    <row r="16" spans="1:11" ht="17.25" thickBot="1">
      <c r="A16" s="121"/>
      <c r="B16" s="8" t="s">
        <v>26</v>
      </c>
      <c r="C16" s="9">
        <v>0.03</v>
      </c>
      <c r="D16" s="10">
        <v>29820</v>
      </c>
      <c r="E16" s="16">
        <f t="shared" si="0"/>
        <v>85</v>
      </c>
      <c r="F16" s="10">
        <v>28200</v>
      </c>
      <c r="G16" s="16">
        <f t="shared" si="1"/>
        <v>14</v>
      </c>
      <c r="H16" s="10">
        <v>13612</v>
      </c>
      <c r="I16" s="17">
        <f t="shared" si="2"/>
        <v>9</v>
      </c>
      <c r="J16" s="10">
        <v>28050</v>
      </c>
      <c r="K16" s="17">
        <f t="shared" si="3"/>
        <v>3</v>
      </c>
    </row>
    <row r="17" spans="1:11" ht="17.25" thickBot="1">
      <c r="A17" s="121"/>
      <c r="B17" s="8" t="s">
        <v>27</v>
      </c>
      <c r="C17" s="9">
        <v>0.03</v>
      </c>
      <c r="D17" s="10">
        <v>29820</v>
      </c>
      <c r="E17" s="16">
        <f t="shared" si="0"/>
        <v>85</v>
      </c>
      <c r="F17" s="10">
        <v>28200</v>
      </c>
      <c r="G17" s="16">
        <f t="shared" si="1"/>
        <v>14</v>
      </c>
      <c r="H17" s="10">
        <v>13612</v>
      </c>
      <c r="I17" s="17">
        <f t="shared" si="2"/>
        <v>9</v>
      </c>
      <c r="J17" s="10">
        <v>28050</v>
      </c>
      <c r="K17" s="17">
        <f t="shared" si="3"/>
        <v>3</v>
      </c>
    </row>
    <row r="18" spans="1:11" ht="17.25" thickBot="1">
      <c r="A18" s="122"/>
      <c r="B18" s="8" t="s">
        <v>28</v>
      </c>
      <c r="C18" s="9">
        <v>0.03</v>
      </c>
      <c r="D18" s="10">
        <v>29820</v>
      </c>
      <c r="E18" s="16">
        <f t="shared" si="0"/>
        <v>85</v>
      </c>
      <c r="F18" s="10">
        <v>28200</v>
      </c>
      <c r="G18" s="16">
        <f t="shared" si="1"/>
        <v>14</v>
      </c>
      <c r="H18" s="10">
        <v>13612</v>
      </c>
      <c r="I18" s="17">
        <f t="shared" si="2"/>
        <v>9</v>
      </c>
      <c r="J18" s="10">
        <v>28050</v>
      </c>
      <c r="K18" s="17">
        <f t="shared" si="3"/>
        <v>3</v>
      </c>
    </row>
    <row r="19" spans="1:11" ht="17.25" thickBot="1">
      <c r="A19" s="120" t="s">
        <v>29</v>
      </c>
      <c r="B19" s="8" t="s">
        <v>30</v>
      </c>
      <c r="C19" s="9">
        <v>0.03</v>
      </c>
      <c r="D19" s="10">
        <v>29820</v>
      </c>
      <c r="E19" s="16">
        <f t="shared" si="0"/>
        <v>85</v>
      </c>
      <c r="F19" s="10">
        <v>28200</v>
      </c>
      <c r="G19" s="16">
        <f t="shared" si="1"/>
        <v>14</v>
      </c>
      <c r="H19" s="10">
        <v>13612</v>
      </c>
      <c r="I19" s="17">
        <f t="shared" si="2"/>
        <v>9</v>
      </c>
      <c r="J19" s="10">
        <v>28050</v>
      </c>
      <c r="K19" s="17">
        <f t="shared" si="3"/>
        <v>3</v>
      </c>
    </row>
    <row r="20" spans="1:11" ht="17.25" thickBot="1">
      <c r="A20" s="121"/>
      <c r="B20" s="8" t="s">
        <v>31</v>
      </c>
      <c r="C20" s="9">
        <v>0.03</v>
      </c>
      <c r="D20" s="10">
        <v>29820</v>
      </c>
      <c r="E20" s="16">
        <f t="shared" si="0"/>
        <v>85</v>
      </c>
      <c r="F20" s="10">
        <v>28200</v>
      </c>
      <c r="G20" s="16">
        <f t="shared" si="1"/>
        <v>14</v>
      </c>
      <c r="H20" s="10">
        <v>13612</v>
      </c>
      <c r="I20" s="17">
        <f t="shared" si="2"/>
        <v>9</v>
      </c>
      <c r="J20" s="10">
        <v>28050</v>
      </c>
      <c r="K20" s="17">
        <f t="shared" si="3"/>
        <v>3</v>
      </c>
    </row>
    <row r="21" spans="1:11" ht="17.25" thickBot="1">
      <c r="A21" s="121"/>
      <c r="B21" s="8" t="s">
        <v>32</v>
      </c>
      <c r="C21" s="9">
        <v>0.03</v>
      </c>
      <c r="D21" s="10">
        <v>29820</v>
      </c>
      <c r="E21" s="16">
        <f t="shared" si="0"/>
        <v>85</v>
      </c>
      <c r="F21" s="10">
        <v>28200</v>
      </c>
      <c r="G21" s="16">
        <f t="shared" si="1"/>
        <v>14</v>
      </c>
      <c r="H21" s="10">
        <v>13612</v>
      </c>
      <c r="I21" s="17">
        <f t="shared" si="2"/>
        <v>9</v>
      </c>
      <c r="J21" s="10">
        <v>28050</v>
      </c>
      <c r="K21" s="17">
        <f t="shared" si="3"/>
        <v>3</v>
      </c>
    </row>
    <row r="22" spans="1:11" ht="17.25" thickBot="1">
      <c r="A22" s="122"/>
      <c r="B22" s="8" t="s">
        <v>33</v>
      </c>
      <c r="C22" s="9">
        <v>0.05</v>
      </c>
      <c r="D22" s="10">
        <v>49700</v>
      </c>
      <c r="E22" s="16">
        <f t="shared" si="0"/>
        <v>142</v>
      </c>
      <c r="F22" s="10">
        <v>47000</v>
      </c>
      <c r="G22" s="16">
        <f t="shared" si="1"/>
        <v>24</v>
      </c>
      <c r="H22" s="10">
        <v>12688</v>
      </c>
      <c r="I22" s="17">
        <f t="shared" si="2"/>
        <v>14</v>
      </c>
      <c r="J22" s="10">
        <v>47750</v>
      </c>
      <c r="K22" s="17">
        <f t="shared" si="3"/>
        <v>6</v>
      </c>
    </row>
    <row r="23" spans="1:11" ht="17.25" thickBot="1">
      <c r="A23" s="120" t="s">
        <v>34</v>
      </c>
      <c r="B23" s="8" t="s">
        <v>35</v>
      </c>
      <c r="C23" s="9">
        <v>0.08</v>
      </c>
      <c r="D23" s="10">
        <v>79520</v>
      </c>
      <c r="E23" s="16">
        <f t="shared" si="0"/>
        <v>227</v>
      </c>
      <c r="F23" s="10">
        <v>75200</v>
      </c>
      <c r="G23" s="16">
        <f t="shared" si="1"/>
        <v>38</v>
      </c>
      <c r="H23" s="10">
        <v>36300</v>
      </c>
      <c r="I23" s="17">
        <f t="shared" si="2"/>
        <v>23</v>
      </c>
      <c r="J23" s="10">
        <v>74800</v>
      </c>
      <c r="K23" s="17">
        <f t="shared" si="3"/>
        <v>9</v>
      </c>
    </row>
    <row r="24" spans="1:11" ht="17.25" thickBot="1">
      <c r="A24" s="121"/>
      <c r="B24" s="8" t="s">
        <v>36</v>
      </c>
      <c r="C24" s="9">
        <v>0.29</v>
      </c>
      <c r="D24" s="10">
        <v>288260</v>
      </c>
      <c r="E24" s="16">
        <f t="shared" si="0"/>
        <v>824</v>
      </c>
      <c r="F24" s="10">
        <v>272600</v>
      </c>
      <c r="G24" s="16">
        <f t="shared" si="1"/>
        <v>136</v>
      </c>
      <c r="H24" s="10">
        <v>131588</v>
      </c>
      <c r="I24" s="17">
        <f t="shared" si="2"/>
        <v>83</v>
      </c>
      <c r="J24" s="10">
        <v>271150</v>
      </c>
      <c r="K24" s="17">
        <f t="shared" si="3"/>
        <v>32</v>
      </c>
    </row>
    <row r="25" spans="1:11" ht="17.25" thickBot="1">
      <c r="A25" s="122"/>
      <c r="B25" s="8" t="s">
        <v>9</v>
      </c>
      <c r="C25" s="9">
        <v>1</v>
      </c>
      <c r="D25" s="10">
        <v>994000</v>
      </c>
      <c r="E25" s="10">
        <f>SUM(E4:E24)</f>
        <v>2838</v>
      </c>
      <c r="F25" s="10">
        <v>940000</v>
      </c>
      <c r="G25" s="16">
        <f>SUM(G4:G24)</f>
        <v>470</v>
      </c>
      <c r="H25" s="10">
        <v>453750</v>
      </c>
      <c r="I25" s="17">
        <f>SUM(I4:I24)</f>
        <v>291</v>
      </c>
      <c r="J25" s="10">
        <v>935000</v>
      </c>
      <c r="K25" s="17">
        <f>SUM(K4:K24)</f>
        <v>106</v>
      </c>
    </row>
    <row r="26" ht="16.5">
      <c r="A26" s="13" t="s">
        <v>37</v>
      </c>
    </row>
    <row r="27" ht="16.5">
      <c r="A27" s="14" t="s">
        <v>38</v>
      </c>
    </row>
    <row r="28" ht="16.5">
      <c r="A28" s="14" t="s">
        <v>39</v>
      </c>
    </row>
    <row r="29" ht="16.5">
      <c r="A29" s="1"/>
    </row>
    <row r="30" ht="16.5">
      <c r="A30" s="1"/>
    </row>
  </sheetData>
  <sheetProtection/>
  <mergeCells count="10">
    <mergeCell ref="A1:K1"/>
    <mergeCell ref="A19:A22"/>
    <mergeCell ref="A23:A25"/>
    <mergeCell ref="K2:K3"/>
    <mergeCell ref="I2:I3"/>
    <mergeCell ref="E2:E3"/>
    <mergeCell ref="G2:G3"/>
    <mergeCell ref="A2:A3"/>
    <mergeCell ref="A13:A14"/>
    <mergeCell ref="A15:A1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21"/>
  <sheetViews>
    <sheetView tabSelected="1" zoomScalePageLayoutView="0" workbookViewId="0" topLeftCell="A1">
      <selection activeCell="G26" sqref="G26"/>
    </sheetView>
  </sheetViews>
  <sheetFormatPr defaultColWidth="9.00390625" defaultRowHeight="16.5"/>
  <cols>
    <col min="1" max="1" width="5.625" style="0" customWidth="1"/>
    <col min="2" max="2" width="21.125" style="0" customWidth="1"/>
    <col min="3" max="3" width="7.375" style="0" customWidth="1"/>
    <col min="4" max="4" width="16.125" style="0" bestFit="1" customWidth="1"/>
    <col min="5" max="5" width="16.875" style="0" customWidth="1"/>
    <col min="6" max="6" width="14.125" style="0" bestFit="1" customWidth="1"/>
    <col min="7" max="7" width="16.125" style="0" bestFit="1" customWidth="1"/>
    <col min="8" max="8" width="11.625" style="0" customWidth="1"/>
    <col min="9" max="9" width="11.875" style="0" customWidth="1"/>
    <col min="10" max="10" width="11.75390625" style="0" bestFit="1" customWidth="1"/>
    <col min="11" max="12" width="14.125" style="0" customWidth="1"/>
    <col min="13" max="13" width="13.875" style="0" customWidth="1"/>
  </cols>
  <sheetData>
    <row r="1" spans="1:13" ht="24.75" thickBot="1">
      <c r="A1" s="175" t="s">
        <v>165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7.25" thickBot="1">
      <c r="A2" s="17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118" t="s">
        <v>46</v>
      </c>
      <c r="G2" s="118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3" ht="19.5" thickBot="1">
      <c r="A3" s="178"/>
      <c r="B3" s="96" t="s">
        <v>2</v>
      </c>
      <c r="C3" s="75" t="s">
        <v>4</v>
      </c>
      <c r="D3" s="112">
        <v>121400</v>
      </c>
      <c r="E3" s="112">
        <v>37686</v>
      </c>
      <c r="F3" s="119">
        <v>276000</v>
      </c>
      <c r="G3" s="119">
        <v>227000</v>
      </c>
      <c r="H3" s="112">
        <v>196000</v>
      </c>
      <c r="I3" s="112">
        <v>330000</v>
      </c>
      <c r="J3" s="112">
        <v>80000</v>
      </c>
      <c r="K3" s="112">
        <v>0</v>
      </c>
      <c r="L3" s="112">
        <v>14400</v>
      </c>
      <c r="M3" s="113">
        <f aca="true" t="shared" si="0" ref="M3:M20">SUM(D3:L3)</f>
        <v>1282486</v>
      </c>
    </row>
    <row r="4" spans="1:13" ht="17.25" thickBot="1">
      <c r="A4" s="181" t="s">
        <v>92</v>
      </c>
      <c r="B4" s="97" t="s">
        <v>121</v>
      </c>
      <c r="C4" s="80">
        <v>0.07</v>
      </c>
      <c r="D4" s="104">
        <f>D3*$C$4</f>
        <v>8498</v>
      </c>
      <c r="E4" s="104">
        <f aca="true" t="shared" si="1" ref="E4:J4">E3*$C$4</f>
        <v>2638</v>
      </c>
      <c r="F4" s="104">
        <f t="shared" si="1"/>
        <v>19320</v>
      </c>
      <c r="G4" s="104">
        <f t="shared" si="1"/>
        <v>15890</v>
      </c>
      <c r="H4" s="104">
        <f t="shared" si="1"/>
        <v>13720</v>
      </c>
      <c r="I4" s="104">
        <f t="shared" si="1"/>
        <v>23100</v>
      </c>
      <c r="J4" s="104">
        <f t="shared" si="1"/>
        <v>5600</v>
      </c>
      <c r="K4" s="104">
        <f>C4*$K$3</f>
        <v>0</v>
      </c>
      <c r="L4" s="104">
        <f>C4*$L$3</f>
        <v>1008</v>
      </c>
      <c r="M4" s="104">
        <f t="shared" si="0"/>
        <v>89774</v>
      </c>
    </row>
    <row r="5" spans="1:13" ht="17.25" thickBot="1">
      <c r="A5" s="182"/>
      <c r="B5" s="98" t="s">
        <v>122</v>
      </c>
      <c r="C5" s="80">
        <v>0.04</v>
      </c>
      <c r="D5" s="104">
        <f>D3*C5</f>
        <v>4856</v>
      </c>
      <c r="E5" s="104">
        <f>E3*C5</f>
        <v>1507</v>
      </c>
      <c r="F5" s="104">
        <f>F3*C5</f>
        <v>11040</v>
      </c>
      <c r="G5" s="104">
        <f>G3*C5</f>
        <v>9080</v>
      </c>
      <c r="H5" s="104">
        <f>H3*C5</f>
        <v>7840</v>
      </c>
      <c r="I5" s="104">
        <f>I3*C5</f>
        <v>13200</v>
      </c>
      <c r="J5" s="104">
        <f>J3*C5</f>
        <v>3200</v>
      </c>
      <c r="K5" s="104">
        <f aca="true" t="shared" si="2" ref="K5:K18">C5*$K$3</f>
        <v>0</v>
      </c>
      <c r="L5" s="104">
        <f aca="true" t="shared" si="3" ref="L5:L20">C5*$L$3</f>
        <v>576</v>
      </c>
      <c r="M5" s="104">
        <f t="shared" si="0"/>
        <v>51299</v>
      </c>
    </row>
    <row r="6" spans="1:13" ht="32.25" thickBot="1">
      <c r="A6" s="182"/>
      <c r="B6" s="81" t="s">
        <v>156</v>
      </c>
      <c r="C6" s="80">
        <v>0.04</v>
      </c>
      <c r="D6" s="104">
        <f>D3*C6</f>
        <v>4856</v>
      </c>
      <c r="E6" s="104">
        <f>E3*C6</f>
        <v>1507</v>
      </c>
      <c r="F6" s="104">
        <f>F3*C6</f>
        <v>11040</v>
      </c>
      <c r="G6" s="104">
        <f>G3*C6</f>
        <v>9080</v>
      </c>
      <c r="H6" s="104">
        <f>H3*C6</f>
        <v>7840</v>
      </c>
      <c r="I6" s="104">
        <f>I3*C6</f>
        <v>13200</v>
      </c>
      <c r="J6" s="104">
        <f>J3*C6</f>
        <v>3200</v>
      </c>
      <c r="K6" s="104">
        <f t="shared" si="2"/>
        <v>0</v>
      </c>
      <c r="L6" s="104">
        <f t="shared" si="3"/>
        <v>576</v>
      </c>
      <c r="M6" s="104">
        <f t="shared" si="0"/>
        <v>51299</v>
      </c>
    </row>
    <row r="7" spans="1:13" ht="17.25" thickBot="1">
      <c r="A7" s="182"/>
      <c r="B7" s="81" t="s">
        <v>124</v>
      </c>
      <c r="C7" s="80">
        <v>0.04</v>
      </c>
      <c r="D7" s="104">
        <f>D3*C7</f>
        <v>4856</v>
      </c>
      <c r="E7" s="104">
        <f>E3*C7</f>
        <v>1507</v>
      </c>
      <c r="F7" s="104">
        <f>F3*C7</f>
        <v>11040</v>
      </c>
      <c r="G7" s="104">
        <f>G3*C7</f>
        <v>9080</v>
      </c>
      <c r="H7" s="104">
        <f>H3*C7</f>
        <v>7840</v>
      </c>
      <c r="I7" s="104">
        <f>I3*C7</f>
        <v>13200</v>
      </c>
      <c r="J7" s="104">
        <f>J3*C7</f>
        <v>3200</v>
      </c>
      <c r="K7" s="104">
        <f t="shared" si="2"/>
        <v>0</v>
      </c>
      <c r="L7" s="104">
        <f t="shared" si="3"/>
        <v>576</v>
      </c>
      <c r="M7" s="104">
        <f t="shared" si="0"/>
        <v>51299</v>
      </c>
    </row>
    <row r="8" spans="1:13" ht="17.25" thickBot="1">
      <c r="A8" s="183"/>
      <c r="B8" s="81" t="s">
        <v>125</v>
      </c>
      <c r="C8" s="80">
        <v>0.11</v>
      </c>
      <c r="D8" s="104">
        <f>D3*C8</f>
        <v>13354</v>
      </c>
      <c r="E8" s="104">
        <f>E3*C8</f>
        <v>4145</v>
      </c>
      <c r="F8" s="104">
        <f>F3*C8</f>
        <v>30360</v>
      </c>
      <c r="G8" s="104">
        <f>G3*C8</f>
        <v>24970</v>
      </c>
      <c r="H8" s="104">
        <f>H3*C8</f>
        <v>21560</v>
      </c>
      <c r="I8" s="104">
        <f>I3*C8</f>
        <v>36300</v>
      </c>
      <c r="J8" s="104">
        <f>J3*C8</f>
        <v>8800</v>
      </c>
      <c r="K8" s="104">
        <f t="shared" si="2"/>
        <v>0</v>
      </c>
      <c r="L8" s="104">
        <f t="shared" si="3"/>
        <v>1584</v>
      </c>
      <c r="M8" s="104">
        <f t="shared" si="0"/>
        <v>141073</v>
      </c>
    </row>
    <row r="9" spans="1:13" ht="32.25" thickBot="1">
      <c r="A9" s="184" t="s">
        <v>98</v>
      </c>
      <c r="B9" s="82" t="s">
        <v>126</v>
      </c>
      <c r="C9" s="83">
        <v>0.11</v>
      </c>
      <c r="D9" s="105">
        <f>D3*C9</f>
        <v>13354</v>
      </c>
      <c r="E9" s="105">
        <f>E3*C9</f>
        <v>4145</v>
      </c>
      <c r="F9" s="105">
        <f>F3*C9</f>
        <v>30360</v>
      </c>
      <c r="G9" s="105">
        <f>G3*C9</f>
        <v>24970</v>
      </c>
      <c r="H9" s="105">
        <f>H3*C9</f>
        <v>21560</v>
      </c>
      <c r="I9" s="105">
        <f>I3*C9</f>
        <v>36300</v>
      </c>
      <c r="J9" s="105">
        <f>J3*C9</f>
        <v>8800</v>
      </c>
      <c r="K9" s="105">
        <f t="shared" si="2"/>
        <v>0</v>
      </c>
      <c r="L9" s="105">
        <f t="shared" si="3"/>
        <v>1584</v>
      </c>
      <c r="M9" s="105">
        <f t="shared" si="0"/>
        <v>141073</v>
      </c>
    </row>
    <row r="10" spans="1:13" ht="17.25" thickBot="1">
      <c r="A10" s="185"/>
      <c r="B10" s="82" t="s">
        <v>160</v>
      </c>
      <c r="C10" s="83">
        <v>0.04</v>
      </c>
      <c r="D10" s="105">
        <f>D3*C10</f>
        <v>4856</v>
      </c>
      <c r="E10" s="105">
        <f>E3*C10</f>
        <v>1507</v>
      </c>
      <c r="F10" s="105">
        <f>F3*C10</f>
        <v>11040</v>
      </c>
      <c r="G10" s="105">
        <f>G3*C10</f>
        <v>9080</v>
      </c>
      <c r="H10" s="105">
        <f>H3*C10</f>
        <v>7840</v>
      </c>
      <c r="I10" s="105">
        <f>I3*C10</f>
        <v>13200</v>
      </c>
      <c r="J10" s="105">
        <f>J3*C10</f>
        <v>3200</v>
      </c>
      <c r="K10" s="105">
        <f t="shared" si="2"/>
        <v>0</v>
      </c>
      <c r="L10" s="105">
        <f t="shared" si="3"/>
        <v>576</v>
      </c>
      <c r="M10" s="105">
        <f t="shared" si="0"/>
        <v>51299</v>
      </c>
    </row>
    <row r="11" spans="1:13" ht="17.25" thickBot="1">
      <c r="A11" s="185"/>
      <c r="B11" s="99" t="s">
        <v>159</v>
      </c>
      <c r="C11" s="83">
        <v>0.04</v>
      </c>
      <c r="D11" s="105">
        <f>D3*C11</f>
        <v>4856</v>
      </c>
      <c r="E11" s="105">
        <f>E3*C11</f>
        <v>1507</v>
      </c>
      <c r="F11" s="105">
        <f>F3*C11</f>
        <v>11040</v>
      </c>
      <c r="G11" s="105">
        <f>G3*C11</f>
        <v>9080</v>
      </c>
      <c r="H11" s="105">
        <f>H3*C11</f>
        <v>7840</v>
      </c>
      <c r="I11" s="105">
        <f>I3*C11</f>
        <v>13200</v>
      </c>
      <c r="J11" s="105">
        <f>J3*C11</f>
        <v>3200</v>
      </c>
      <c r="K11" s="105">
        <f t="shared" si="2"/>
        <v>0</v>
      </c>
      <c r="L11" s="105">
        <f t="shared" si="3"/>
        <v>576</v>
      </c>
      <c r="M11" s="105">
        <f t="shared" si="0"/>
        <v>51299</v>
      </c>
    </row>
    <row r="12" spans="1:13" ht="17.25" thickBot="1">
      <c r="A12" s="179" t="s">
        <v>162</v>
      </c>
      <c r="B12" s="100" t="s">
        <v>131</v>
      </c>
      <c r="C12" s="85">
        <v>0.04</v>
      </c>
      <c r="D12" s="106">
        <f>D3*C12</f>
        <v>4856</v>
      </c>
      <c r="E12" s="106">
        <f>E3*C12</f>
        <v>1507</v>
      </c>
      <c r="F12" s="106">
        <f>F3*C12</f>
        <v>11040</v>
      </c>
      <c r="G12" s="106">
        <f>G3*C12</f>
        <v>9080</v>
      </c>
      <c r="H12" s="106">
        <f>H3*C12</f>
        <v>7840</v>
      </c>
      <c r="I12" s="106">
        <f>I3*C12</f>
        <v>13200</v>
      </c>
      <c r="J12" s="106">
        <f>J3*C12</f>
        <v>3200</v>
      </c>
      <c r="K12" s="106">
        <f t="shared" si="2"/>
        <v>0</v>
      </c>
      <c r="L12" s="106">
        <f t="shared" si="3"/>
        <v>576</v>
      </c>
      <c r="M12" s="106">
        <f t="shared" si="0"/>
        <v>51299</v>
      </c>
    </row>
    <row r="13" spans="1:13" ht="17.25" thickBot="1">
      <c r="A13" s="180"/>
      <c r="B13" s="100" t="s">
        <v>133</v>
      </c>
      <c r="C13" s="85">
        <v>0.04</v>
      </c>
      <c r="D13" s="106">
        <f>D3*C13</f>
        <v>4856</v>
      </c>
      <c r="E13" s="106">
        <f>E3*C13</f>
        <v>1507</v>
      </c>
      <c r="F13" s="106">
        <f>F3*C13</f>
        <v>11040</v>
      </c>
      <c r="G13" s="106">
        <f>G3*C13</f>
        <v>9080</v>
      </c>
      <c r="H13" s="106">
        <f>H3*C13</f>
        <v>7840</v>
      </c>
      <c r="I13" s="106">
        <f>I3*C13</f>
        <v>13200</v>
      </c>
      <c r="J13" s="106">
        <f>J3*C13</f>
        <v>3200</v>
      </c>
      <c r="K13" s="106">
        <f t="shared" si="2"/>
        <v>0</v>
      </c>
      <c r="L13" s="106">
        <f t="shared" si="3"/>
        <v>576</v>
      </c>
      <c r="M13" s="106">
        <f t="shared" si="0"/>
        <v>51299</v>
      </c>
    </row>
    <row r="14" spans="1:13" ht="32.25" thickBot="1">
      <c r="A14" s="180"/>
      <c r="B14" s="84" t="s">
        <v>132</v>
      </c>
      <c r="C14" s="85">
        <v>0.11</v>
      </c>
      <c r="D14" s="106">
        <f>D3*C14</f>
        <v>13354</v>
      </c>
      <c r="E14" s="106">
        <f>$E$3*C14</f>
        <v>4145</v>
      </c>
      <c r="F14" s="106">
        <f>$F$3*C14</f>
        <v>30360</v>
      </c>
      <c r="G14" s="106">
        <f>$G$3*C14</f>
        <v>24970</v>
      </c>
      <c r="H14" s="106">
        <f>$H$3*C14</f>
        <v>21560</v>
      </c>
      <c r="I14" s="106">
        <f>$I$3*C14</f>
        <v>36300</v>
      </c>
      <c r="J14" s="106">
        <f>$J$3*C14</f>
        <v>8800</v>
      </c>
      <c r="K14" s="106">
        <f t="shared" si="2"/>
        <v>0</v>
      </c>
      <c r="L14" s="106">
        <f t="shared" si="3"/>
        <v>1584</v>
      </c>
      <c r="M14" s="106">
        <f t="shared" si="0"/>
        <v>141073</v>
      </c>
    </row>
    <row r="15" spans="1:13" ht="17.25" thickBot="1">
      <c r="A15" s="180"/>
      <c r="B15" s="100" t="s">
        <v>134</v>
      </c>
      <c r="C15" s="85">
        <v>0.04</v>
      </c>
      <c r="D15" s="106">
        <f>$D$3*C15</f>
        <v>4856</v>
      </c>
      <c r="E15" s="106">
        <f>$E$3*C15</f>
        <v>1507</v>
      </c>
      <c r="F15" s="106">
        <f>$F$3*C15</f>
        <v>11040</v>
      </c>
      <c r="G15" s="106">
        <f>$G$3*C15</f>
        <v>9080</v>
      </c>
      <c r="H15" s="106">
        <f>$H$3*C15</f>
        <v>7840</v>
      </c>
      <c r="I15" s="106">
        <f>$I$3*C15</f>
        <v>13200</v>
      </c>
      <c r="J15" s="106">
        <f>$J$3*C15</f>
        <v>3200</v>
      </c>
      <c r="K15" s="106">
        <f t="shared" si="2"/>
        <v>0</v>
      </c>
      <c r="L15" s="106">
        <f t="shared" si="3"/>
        <v>576</v>
      </c>
      <c r="M15" s="106">
        <f t="shared" si="0"/>
        <v>51299</v>
      </c>
    </row>
    <row r="16" spans="1:13" ht="17.25" thickBot="1">
      <c r="A16" s="180"/>
      <c r="B16" s="114" t="s">
        <v>135</v>
      </c>
      <c r="C16" s="115">
        <v>0.11</v>
      </c>
      <c r="D16" s="116">
        <f>D3*C16</f>
        <v>13354</v>
      </c>
      <c r="E16" s="116">
        <f>E3*C16</f>
        <v>4145</v>
      </c>
      <c r="F16" s="116">
        <f>F3*C16</f>
        <v>30360</v>
      </c>
      <c r="G16" s="116">
        <f>G3*C16</f>
        <v>24970</v>
      </c>
      <c r="H16" s="116">
        <f>H3*C16</f>
        <v>21560</v>
      </c>
      <c r="I16" s="116">
        <f>I3*C16</f>
        <v>36300</v>
      </c>
      <c r="J16" s="116">
        <f>J3*C16</f>
        <v>8800</v>
      </c>
      <c r="K16" s="106">
        <f t="shared" si="2"/>
        <v>0</v>
      </c>
      <c r="L16" s="106">
        <f t="shared" si="3"/>
        <v>1584</v>
      </c>
      <c r="M16" s="116">
        <f t="shared" si="0"/>
        <v>141073</v>
      </c>
    </row>
    <row r="17" spans="1:13" ht="17.25" thickBot="1">
      <c r="A17" s="180"/>
      <c r="B17" s="117" t="s">
        <v>136</v>
      </c>
      <c r="C17" s="115">
        <v>0.04</v>
      </c>
      <c r="D17" s="116">
        <f>D3*C17</f>
        <v>4856</v>
      </c>
      <c r="E17" s="116">
        <f>E3*C17</f>
        <v>1507</v>
      </c>
      <c r="F17" s="116">
        <f>F3*C17</f>
        <v>11040</v>
      </c>
      <c r="G17" s="116">
        <f>G3*C17</f>
        <v>9080</v>
      </c>
      <c r="H17" s="116">
        <f>H3*C17</f>
        <v>7840</v>
      </c>
      <c r="I17" s="116">
        <f>I3*C17</f>
        <v>13200</v>
      </c>
      <c r="J17" s="116">
        <f>J3*C17</f>
        <v>3200</v>
      </c>
      <c r="K17" s="106">
        <f t="shared" si="2"/>
        <v>0</v>
      </c>
      <c r="L17" s="106">
        <f t="shared" si="3"/>
        <v>576</v>
      </c>
      <c r="M17" s="116">
        <f t="shared" si="0"/>
        <v>51299</v>
      </c>
    </row>
    <row r="18" spans="1:13" ht="17.25" thickBot="1">
      <c r="A18" s="193"/>
      <c r="B18" s="117" t="s">
        <v>151</v>
      </c>
      <c r="C18" s="115">
        <v>0.04</v>
      </c>
      <c r="D18" s="116">
        <f>D3*$C$18</f>
        <v>4856</v>
      </c>
      <c r="E18" s="116">
        <f aca="true" t="shared" si="4" ref="E18:J18">E3*$C$18</f>
        <v>1507</v>
      </c>
      <c r="F18" s="116">
        <f t="shared" si="4"/>
        <v>11040</v>
      </c>
      <c r="G18" s="116">
        <f t="shared" si="4"/>
        <v>9080</v>
      </c>
      <c r="H18" s="116">
        <f t="shared" si="4"/>
        <v>7840</v>
      </c>
      <c r="I18" s="116">
        <f t="shared" si="4"/>
        <v>13200</v>
      </c>
      <c r="J18" s="116">
        <f t="shared" si="4"/>
        <v>3200</v>
      </c>
      <c r="K18" s="106">
        <f t="shared" si="2"/>
        <v>0</v>
      </c>
      <c r="L18" s="106">
        <f t="shared" si="3"/>
        <v>576</v>
      </c>
      <c r="M18" s="116">
        <f t="shared" si="0"/>
        <v>51299</v>
      </c>
    </row>
    <row r="19" spans="1:13" ht="17.25" thickBot="1">
      <c r="A19" s="194" t="s">
        <v>163</v>
      </c>
      <c r="B19" s="195"/>
      <c r="C19" s="115">
        <v>0.09</v>
      </c>
      <c r="D19" s="116">
        <f>$D$3*C19</f>
        <v>10926</v>
      </c>
      <c r="E19" s="116">
        <f>$E$3*C19</f>
        <v>3392</v>
      </c>
      <c r="F19" s="116">
        <f>$F$3*C19</f>
        <v>24840</v>
      </c>
      <c r="G19" s="116">
        <f>$G$3*C19</f>
        <v>20430</v>
      </c>
      <c r="H19" s="116">
        <f>$H$3*C19</f>
        <v>17640</v>
      </c>
      <c r="I19" s="116">
        <f>$I$3*C19</f>
        <v>29700</v>
      </c>
      <c r="J19" s="116">
        <f>$J$3*C19</f>
        <v>7200</v>
      </c>
      <c r="K19" s="106">
        <f>C19*$K$3</f>
        <v>0</v>
      </c>
      <c r="L19" s="106">
        <f>C19*$L$3</f>
        <v>1296</v>
      </c>
      <c r="M19" s="116">
        <f>SUM(D19:L19)</f>
        <v>115424</v>
      </c>
    </row>
    <row r="20" spans="1:13" ht="17.25" thickBot="1">
      <c r="A20" s="188" t="s">
        <v>9</v>
      </c>
      <c r="B20" s="189"/>
      <c r="C20" s="90">
        <f>SUM(C4:C19)</f>
        <v>1</v>
      </c>
      <c r="D20" s="111">
        <f>D3*C20</f>
        <v>121400</v>
      </c>
      <c r="E20" s="111">
        <f>E3*C20</f>
        <v>37686</v>
      </c>
      <c r="F20" s="111">
        <f>F3*C20</f>
        <v>276000</v>
      </c>
      <c r="G20" s="111">
        <f>G3*C20</f>
        <v>227000</v>
      </c>
      <c r="H20" s="111">
        <f>H3*C20</f>
        <v>196000</v>
      </c>
      <c r="I20" s="111">
        <f>I3*C20</f>
        <v>330000</v>
      </c>
      <c r="J20" s="111">
        <f>J3*C20</f>
        <v>80000</v>
      </c>
      <c r="K20" s="111">
        <f>C20*$K$3</f>
        <v>0</v>
      </c>
      <c r="L20" s="111">
        <f t="shared" si="3"/>
        <v>14400</v>
      </c>
      <c r="M20" s="111">
        <f t="shared" si="0"/>
        <v>1282486</v>
      </c>
    </row>
    <row r="21" spans="1:13" ht="18.75">
      <c r="A21" s="192" t="s">
        <v>164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</sheetData>
  <sheetProtection/>
  <mergeCells count="8">
    <mergeCell ref="A20:B20"/>
    <mergeCell ref="A21:M21"/>
    <mergeCell ref="A1:M1"/>
    <mergeCell ref="A2:A3"/>
    <mergeCell ref="A4:A8"/>
    <mergeCell ref="A9:A11"/>
    <mergeCell ref="A12:A18"/>
    <mergeCell ref="A19:B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6.5"/>
  <cols>
    <col min="5" max="5" width="7.25390625" style="0" customWidth="1"/>
    <col min="6" max="6" width="6.625" style="0" customWidth="1"/>
    <col min="7" max="7" width="8.125" style="0" customWidth="1"/>
    <col min="8" max="8" width="7.25390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7.75390625" style="0" customWidth="1"/>
    <col min="13" max="13" width="7.375" style="0" customWidth="1"/>
    <col min="14" max="14" width="6.625" style="0" customWidth="1"/>
  </cols>
  <sheetData>
    <row r="1" spans="1:13" ht="24" thickBot="1">
      <c r="A1" s="123" t="s">
        <v>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6"/>
    </row>
    <row r="2" spans="1:13" ht="16.5">
      <c r="A2" s="127" t="s">
        <v>51</v>
      </c>
      <c r="B2" s="23" t="s">
        <v>1</v>
      </c>
      <c r="C2" s="23" t="s">
        <v>45</v>
      </c>
      <c r="D2" s="23" t="s">
        <v>5</v>
      </c>
      <c r="E2" s="127" t="s">
        <v>43</v>
      </c>
      <c r="F2" s="23" t="s">
        <v>7</v>
      </c>
      <c r="G2" s="127" t="s">
        <v>43</v>
      </c>
      <c r="H2" s="23" t="s">
        <v>46</v>
      </c>
      <c r="I2" s="23" t="s">
        <v>5</v>
      </c>
      <c r="J2" s="127" t="s">
        <v>40</v>
      </c>
      <c r="K2" s="23" t="s">
        <v>48</v>
      </c>
      <c r="L2" s="23" t="s">
        <v>7</v>
      </c>
      <c r="M2" s="127" t="s">
        <v>40</v>
      </c>
    </row>
    <row r="3" spans="1:13" ht="17.25" thickBot="1">
      <c r="A3" s="128"/>
      <c r="B3" s="8" t="s">
        <v>2</v>
      </c>
      <c r="C3" s="24" t="s">
        <v>4</v>
      </c>
      <c r="D3" s="8" t="s">
        <v>6</v>
      </c>
      <c r="E3" s="128"/>
      <c r="F3" s="8" t="s">
        <v>6</v>
      </c>
      <c r="G3" s="128"/>
      <c r="H3" s="25" t="s">
        <v>47</v>
      </c>
      <c r="I3" s="8" t="s">
        <v>8</v>
      </c>
      <c r="J3" s="128"/>
      <c r="K3" s="25" t="s">
        <v>47</v>
      </c>
      <c r="L3" s="8" t="s">
        <v>8</v>
      </c>
      <c r="M3" s="128"/>
    </row>
    <row r="4" spans="1:13" ht="17.25" thickBot="1">
      <c r="A4" s="132" t="s">
        <v>52</v>
      </c>
      <c r="B4" s="8" t="s">
        <v>12</v>
      </c>
      <c r="C4" s="19">
        <v>0.028</v>
      </c>
      <c r="D4" s="10">
        <f>E4*340</f>
        <v>44540</v>
      </c>
      <c r="E4" s="10">
        <v>131</v>
      </c>
      <c r="F4" s="10">
        <f>G4*1500</f>
        <v>15000</v>
      </c>
      <c r="G4" s="10">
        <v>10</v>
      </c>
      <c r="H4" s="20">
        <f>J4/238</f>
        <v>0.038</v>
      </c>
      <c r="I4" s="10">
        <f>1554.6*J4</f>
        <v>13991</v>
      </c>
      <c r="J4" s="10">
        <v>9</v>
      </c>
      <c r="K4" s="20">
        <f>M4/87</f>
        <v>0.046</v>
      </c>
      <c r="L4" s="10">
        <f>8560*M4</f>
        <v>34240</v>
      </c>
      <c r="M4" s="15">
        <v>4</v>
      </c>
    </row>
    <row r="5" spans="1:13" ht="17.25" thickBot="1">
      <c r="A5" s="135"/>
      <c r="B5" s="8" t="s">
        <v>13</v>
      </c>
      <c r="C5" s="19">
        <v>0.019</v>
      </c>
      <c r="D5" s="10">
        <f aca="true" t="shared" si="0" ref="D5:D25">E5*340</f>
        <v>30260</v>
      </c>
      <c r="E5" s="10">
        <v>89</v>
      </c>
      <c r="F5" s="10">
        <f aca="true" t="shared" si="1" ref="F5:F25">G5*1500</f>
        <v>12000</v>
      </c>
      <c r="G5" s="10">
        <v>8</v>
      </c>
      <c r="H5" s="20">
        <f aca="true" t="shared" si="2" ref="H5:H26">J5/238</f>
        <v>0.038</v>
      </c>
      <c r="I5" s="10">
        <f aca="true" t="shared" si="3" ref="I5:I25">1554.6*J5</f>
        <v>13991</v>
      </c>
      <c r="J5" s="10">
        <v>9</v>
      </c>
      <c r="K5" s="20">
        <f aca="true" t="shared" si="4" ref="K5:K25">M5/87</f>
        <v>0.034</v>
      </c>
      <c r="L5" s="10">
        <f aca="true" t="shared" si="5" ref="L5:L25">8560*M5</f>
        <v>25680</v>
      </c>
      <c r="M5" s="15">
        <v>3</v>
      </c>
    </row>
    <row r="6" spans="1:13" ht="17.25" thickBot="1">
      <c r="A6" s="135"/>
      <c r="B6" s="8" t="s">
        <v>14</v>
      </c>
      <c r="C6" s="19">
        <v>0.03</v>
      </c>
      <c r="D6" s="10">
        <f t="shared" si="0"/>
        <v>47260</v>
      </c>
      <c r="E6" s="10">
        <v>139</v>
      </c>
      <c r="F6" s="10">
        <f t="shared" si="1"/>
        <v>0</v>
      </c>
      <c r="G6" s="10">
        <v>0</v>
      </c>
      <c r="H6" s="20">
        <f t="shared" si="2"/>
        <v>0.042</v>
      </c>
      <c r="I6" s="10">
        <f t="shared" si="3"/>
        <v>15546</v>
      </c>
      <c r="J6" s="10">
        <v>10</v>
      </c>
      <c r="K6" s="20">
        <f t="shared" si="4"/>
        <v>0.034</v>
      </c>
      <c r="L6" s="10">
        <f t="shared" si="5"/>
        <v>25680</v>
      </c>
      <c r="M6" s="15">
        <v>3</v>
      </c>
    </row>
    <row r="7" spans="1:13" ht="17.25" thickBot="1">
      <c r="A7" s="135"/>
      <c r="B7" s="8" t="s">
        <v>15</v>
      </c>
      <c r="C7" s="19">
        <v>0.018</v>
      </c>
      <c r="D7" s="10">
        <f t="shared" si="0"/>
        <v>28560</v>
      </c>
      <c r="E7" s="10">
        <v>84</v>
      </c>
      <c r="F7" s="10">
        <f t="shared" si="1"/>
        <v>15000</v>
      </c>
      <c r="G7" s="10">
        <v>10</v>
      </c>
      <c r="H7" s="20">
        <f t="shared" si="2"/>
        <v>0.055</v>
      </c>
      <c r="I7" s="10">
        <f t="shared" si="3"/>
        <v>20210</v>
      </c>
      <c r="J7" s="10">
        <v>13</v>
      </c>
      <c r="K7" s="20">
        <f t="shared" si="4"/>
        <v>0.046</v>
      </c>
      <c r="L7" s="10">
        <f t="shared" si="5"/>
        <v>34240</v>
      </c>
      <c r="M7" s="15">
        <v>4</v>
      </c>
    </row>
    <row r="8" spans="1:13" ht="17.25" thickBot="1">
      <c r="A8" s="135"/>
      <c r="B8" s="8" t="s">
        <v>16</v>
      </c>
      <c r="C8" s="19">
        <v>0.004</v>
      </c>
      <c r="D8" s="10">
        <f t="shared" si="0"/>
        <v>6460</v>
      </c>
      <c r="E8" s="10">
        <v>19</v>
      </c>
      <c r="F8" s="10">
        <f t="shared" si="1"/>
        <v>3000</v>
      </c>
      <c r="G8" s="10">
        <v>2</v>
      </c>
      <c r="H8" s="20">
        <f t="shared" si="2"/>
        <v>0.038</v>
      </c>
      <c r="I8" s="10">
        <f t="shared" si="3"/>
        <v>13991</v>
      </c>
      <c r="J8" s="10">
        <v>9</v>
      </c>
      <c r="K8" s="20">
        <f t="shared" si="4"/>
        <v>0.046</v>
      </c>
      <c r="L8" s="10">
        <f t="shared" si="5"/>
        <v>34240</v>
      </c>
      <c r="M8" s="15">
        <v>4</v>
      </c>
    </row>
    <row r="9" spans="1:13" ht="17.25" thickBot="1">
      <c r="A9" s="135"/>
      <c r="B9" s="8" t="s">
        <v>17</v>
      </c>
      <c r="C9" s="19">
        <v>0.047</v>
      </c>
      <c r="D9" s="10">
        <f t="shared" si="0"/>
        <v>73780</v>
      </c>
      <c r="E9" s="10">
        <v>217</v>
      </c>
      <c r="F9" s="10">
        <f t="shared" si="1"/>
        <v>15000</v>
      </c>
      <c r="G9" s="10">
        <v>10</v>
      </c>
      <c r="H9" s="20">
        <f t="shared" si="2"/>
        <v>0.017</v>
      </c>
      <c r="I9" s="10">
        <f t="shared" si="3"/>
        <v>6218</v>
      </c>
      <c r="J9" s="10">
        <v>4</v>
      </c>
      <c r="K9" s="20">
        <f t="shared" si="4"/>
        <v>0.046</v>
      </c>
      <c r="L9" s="10">
        <f t="shared" si="5"/>
        <v>34240</v>
      </c>
      <c r="M9" s="15">
        <v>4</v>
      </c>
    </row>
    <row r="10" spans="1:13" ht="17.25" thickBot="1">
      <c r="A10" s="135"/>
      <c r="B10" s="8" t="s">
        <v>18</v>
      </c>
      <c r="C10" s="19">
        <v>0.03</v>
      </c>
      <c r="D10" s="10">
        <f t="shared" si="0"/>
        <v>47940</v>
      </c>
      <c r="E10" s="10">
        <v>141</v>
      </c>
      <c r="F10" s="10">
        <f t="shared" si="1"/>
        <v>16500</v>
      </c>
      <c r="G10" s="10">
        <v>11</v>
      </c>
      <c r="H10" s="20">
        <f t="shared" si="2"/>
        <v>0.021</v>
      </c>
      <c r="I10" s="10">
        <f t="shared" si="3"/>
        <v>7773</v>
      </c>
      <c r="J10" s="10">
        <v>5</v>
      </c>
      <c r="K10" s="20">
        <f t="shared" si="4"/>
        <v>0.034</v>
      </c>
      <c r="L10" s="10">
        <f t="shared" si="5"/>
        <v>25680</v>
      </c>
      <c r="M10" s="15">
        <v>3</v>
      </c>
    </row>
    <row r="11" spans="1:13" ht="17.25" thickBot="1">
      <c r="A11" s="135"/>
      <c r="B11" s="8" t="s">
        <v>19</v>
      </c>
      <c r="C11" s="19">
        <v>0.011</v>
      </c>
      <c r="D11" s="10">
        <f t="shared" si="0"/>
        <v>18020</v>
      </c>
      <c r="E11" s="10">
        <v>53</v>
      </c>
      <c r="F11" s="10">
        <f t="shared" si="1"/>
        <v>24000</v>
      </c>
      <c r="G11" s="10">
        <v>16</v>
      </c>
      <c r="H11" s="20">
        <f t="shared" si="2"/>
        <v>0.004</v>
      </c>
      <c r="I11" s="10">
        <f t="shared" si="3"/>
        <v>1555</v>
      </c>
      <c r="J11" s="10">
        <v>1</v>
      </c>
      <c r="K11" s="20">
        <f t="shared" si="4"/>
        <v>0.057</v>
      </c>
      <c r="L11" s="10">
        <f t="shared" si="5"/>
        <v>42800</v>
      </c>
      <c r="M11" s="15">
        <v>5</v>
      </c>
    </row>
    <row r="12" spans="1:13" ht="17.25" thickBot="1">
      <c r="A12" s="136"/>
      <c r="B12" s="8" t="s">
        <v>20</v>
      </c>
      <c r="C12" s="19">
        <v>0.052</v>
      </c>
      <c r="D12" s="10">
        <f t="shared" si="0"/>
        <v>82620</v>
      </c>
      <c r="E12" s="10">
        <v>243</v>
      </c>
      <c r="F12" s="10">
        <f t="shared" si="1"/>
        <v>0</v>
      </c>
      <c r="G12" s="10">
        <v>0</v>
      </c>
      <c r="H12" s="20">
        <f t="shared" si="2"/>
        <v>0.017</v>
      </c>
      <c r="I12" s="10">
        <f t="shared" si="3"/>
        <v>6218</v>
      </c>
      <c r="J12" s="10">
        <v>4</v>
      </c>
      <c r="K12" s="20">
        <f t="shared" si="4"/>
        <v>0.034</v>
      </c>
      <c r="L12" s="10">
        <f t="shared" si="5"/>
        <v>25680</v>
      </c>
      <c r="M12" s="15">
        <v>3</v>
      </c>
    </row>
    <row r="13" spans="1:13" ht="17.25" thickBot="1">
      <c r="A13" s="129" t="s">
        <v>21</v>
      </c>
      <c r="B13" s="8" t="s">
        <v>22</v>
      </c>
      <c r="C13" s="19">
        <v>0.04</v>
      </c>
      <c r="D13" s="10">
        <f t="shared" si="0"/>
        <v>63240</v>
      </c>
      <c r="E13" s="10">
        <v>186</v>
      </c>
      <c r="F13" s="10">
        <f t="shared" si="1"/>
        <v>16500</v>
      </c>
      <c r="G13" s="10">
        <v>11</v>
      </c>
      <c r="H13" s="20">
        <f t="shared" si="2"/>
        <v>0.038</v>
      </c>
      <c r="I13" s="10">
        <f t="shared" si="3"/>
        <v>13991</v>
      </c>
      <c r="J13" s="10">
        <v>9</v>
      </c>
      <c r="K13" s="20">
        <f t="shared" si="4"/>
        <v>0.092</v>
      </c>
      <c r="L13" s="10">
        <f t="shared" si="5"/>
        <v>68480</v>
      </c>
      <c r="M13" s="15">
        <v>8</v>
      </c>
    </row>
    <row r="14" spans="1:13" ht="17.25" thickBot="1">
      <c r="A14" s="130"/>
      <c r="B14" s="8" t="s">
        <v>44</v>
      </c>
      <c r="C14" s="19">
        <v>0.015</v>
      </c>
      <c r="D14" s="10">
        <f t="shared" si="0"/>
        <v>23460</v>
      </c>
      <c r="E14" s="10">
        <v>69</v>
      </c>
      <c r="F14" s="10">
        <f t="shared" si="1"/>
        <v>18000</v>
      </c>
      <c r="G14" s="10">
        <v>12</v>
      </c>
      <c r="H14" s="20">
        <f t="shared" si="2"/>
        <v>0.025</v>
      </c>
      <c r="I14" s="10">
        <f t="shared" si="3"/>
        <v>9328</v>
      </c>
      <c r="J14" s="10">
        <v>6</v>
      </c>
      <c r="K14" s="20">
        <f t="shared" si="4"/>
        <v>0.092</v>
      </c>
      <c r="L14" s="10">
        <f t="shared" si="5"/>
        <v>68480</v>
      </c>
      <c r="M14" s="15">
        <v>8</v>
      </c>
    </row>
    <row r="15" spans="1:13" ht="17.25" thickBot="1">
      <c r="A15" s="131"/>
      <c r="B15" s="8" t="s">
        <v>23</v>
      </c>
      <c r="C15" s="19">
        <v>0.04</v>
      </c>
      <c r="D15" s="10">
        <f t="shared" si="0"/>
        <v>57120</v>
      </c>
      <c r="E15" s="10">
        <v>168</v>
      </c>
      <c r="F15" s="10">
        <f t="shared" si="1"/>
        <v>12000</v>
      </c>
      <c r="G15" s="10">
        <v>8</v>
      </c>
      <c r="H15" s="20">
        <f t="shared" si="2"/>
        <v>0.021</v>
      </c>
      <c r="I15" s="10">
        <f t="shared" si="3"/>
        <v>7773</v>
      </c>
      <c r="J15" s="10">
        <v>5</v>
      </c>
      <c r="K15" s="20">
        <f t="shared" si="4"/>
        <v>0.08</v>
      </c>
      <c r="L15" s="10">
        <f t="shared" si="5"/>
        <v>59920</v>
      </c>
      <c r="M15" s="15">
        <v>7</v>
      </c>
    </row>
    <row r="16" spans="1:13" ht="17.25" thickBot="1">
      <c r="A16" s="132" t="s">
        <v>24</v>
      </c>
      <c r="B16" s="8" t="s">
        <v>25</v>
      </c>
      <c r="C16" s="19">
        <v>0.042</v>
      </c>
      <c r="D16" s="10">
        <f t="shared" si="0"/>
        <v>66640</v>
      </c>
      <c r="E16" s="10">
        <v>196</v>
      </c>
      <c r="F16" s="10">
        <f t="shared" si="1"/>
        <v>9000</v>
      </c>
      <c r="G16" s="10">
        <v>6</v>
      </c>
      <c r="H16" s="20">
        <f t="shared" si="2"/>
        <v>0.046</v>
      </c>
      <c r="I16" s="10">
        <f t="shared" si="3"/>
        <v>17101</v>
      </c>
      <c r="J16" s="10">
        <v>11</v>
      </c>
      <c r="K16" s="20">
        <f t="shared" si="4"/>
        <v>0.046</v>
      </c>
      <c r="L16" s="10">
        <f t="shared" si="5"/>
        <v>34240</v>
      </c>
      <c r="M16" s="15">
        <v>4</v>
      </c>
    </row>
    <row r="17" spans="1:13" ht="17.25" thickBot="1">
      <c r="A17" s="133"/>
      <c r="B17" s="8" t="s">
        <v>26</v>
      </c>
      <c r="C17" s="19">
        <v>0.058</v>
      </c>
      <c r="D17" s="10">
        <f t="shared" si="0"/>
        <v>92480</v>
      </c>
      <c r="E17" s="10">
        <v>272</v>
      </c>
      <c r="F17" s="10">
        <f t="shared" si="1"/>
        <v>9000</v>
      </c>
      <c r="G17" s="10">
        <v>6</v>
      </c>
      <c r="H17" s="20">
        <f t="shared" si="2"/>
        <v>0.034</v>
      </c>
      <c r="I17" s="10">
        <f t="shared" si="3"/>
        <v>12437</v>
      </c>
      <c r="J17" s="10">
        <v>8</v>
      </c>
      <c r="K17" s="20">
        <f t="shared" si="4"/>
        <v>0.034</v>
      </c>
      <c r="L17" s="10">
        <f t="shared" si="5"/>
        <v>25680</v>
      </c>
      <c r="M17" s="15">
        <v>3</v>
      </c>
    </row>
    <row r="18" spans="1:13" ht="17.25" thickBot="1">
      <c r="A18" s="133"/>
      <c r="B18" s="8" t="s">
        <v>27</v>
      </c>
      <c r="C18" s="19">
        <v>0.036</v>
      </c>
      <c r="D18" s="10">
        <f t="shared" si="0"/>
        <v>57120</v>
      </c>
      <c r="E18" s="10">
        <v>168</v>
      </c>
      <c r="F18" s="10">
        <f t="shared" si="1"/>
        <v>18000</v>
      </c>
      <c r="G18" s="10">
        <v>12</v>
      </c>
      <c r="H18" s="20">
        <f t="shared" si="2"/>
        <v>0.076</v>
      </c>
      <c r="I18" s="10">
        <f t="shared" si="3"/>
        <v>27983</v>
      </c>
      <c r="J18" s="10">
        <v>18</v>
      </c>
      <c r="K18" s="20">
        <f t="shared" si="4"/>
        <v>0.034</v>
      </c>
      <c r="L18" s="10">
        <f t="shared" si="5"/>
        <v>25680</v>
      </c>
      <c r="M18" s="15">
        <v>3</v>
      </c>
    </row>
    <row r="19" spans="1:13" ht="17.25" thickBot="1">
      <c r="A19" s="134"/>
      <c r="B19" s="8" t="s">
        <v>28</v>
      </c>
      <c r="C19" s="19">
        <v>0.068</v>
      </c>
      <c r="D19" s="10">
        <f t="shared" si="0"/>
        <v>107440</v>
      </c>
      <c r="E19" s="10">
        <v>316</v>
      </c>
      <c r="F19" s="10">
        <f t="shared" si="1"/>
        <v>19500</v>
      </c>
      <c r="G19" s="10">
        <v>13</v>
      </c>
      <c r="H19" s="20">
        <f t="shared" si="2"/>
        <v>0.063</v>
      </c>
      <c r="I19" s="10">
        <f t="shared" si="3"/>
        <v>23319</v>
      </c>
      <c r="J19" s="10">
        <v>15</v>
      </c>
      <c r="K19" s="20">
        <f t="shared" si="4"/>
        <v>0.069</v>
      </c>
      <c r="L19" s="10">
        <f t="shared" si="5"/>
        <v>51360</v>
      </c>
      <c r="M19" s="15">
        <v>6</v>
      </c>
    </row>
    <row r="20" spans="1:13" ht="17.25" thickBot="1">
      <c r="A20" s="132" t="s">
        <v>29</v>
      </c>
      <c r="B20" s="8" t="s">
        <v>30</v>
      </c>
      <c r="C20" s="19">
        <v>0.012</v>
      </c>
      <c r="D20" s="10">
        <f t="shared" si="0"/>
        <v>18360</v>
      </c>
      <c r="E20" s="10">
        <v>54</v>
      </c>
      <c r="F20" s="10">
        <f t="shared" si="1"/>
        <v>18000</v>
      </c>
      <c r="G20" s="10">
        <v>12</v>
      </c>
      <c r="H20" s="20">
        <f t="shared" si="2"/>
        <v>0.025</v>
      </c>
      <c r="I20" s="10">
        <f t="shared" si="3"/>
        <v>9328</v>
      </c>
      <c r="J20" s="10">
        <v>6</v>
      </c>
      <c r="K20" s="20">
        <f t="shared" si="4"/>
        <v>0.011</v>
      </c>
      <c r="L20" s="10">
        <f t="shared" si="5"/>
        <v>8560</v>
      </c>
      <c r="M20" s="15">
        <v>1</v>
      </c>
    </row>
    <row r="21" spans="1:13" ht="17.25" thickBot="1">
      <c r="A21" s="133"/>
      <c r="B21" s="8" t="s">
        <v>31</v>
      </c>
      <c r="C21" s="19">
        <v>0.048</v>
      </c>
      <c r="D21" s="10">
        <f t="shared" si="0"/>
        <v>75140</v>
      </c>
      <c r="E21" s="10">
        <v>221</v>
      </c>
      <c r="F21" s="10">
        <f t="shared" si="1"/>
        <v>15000</v>
      </c>
      <c r="G21" s="10">
        <v>10</v>
      </c>
      <c r="H21" s="20">
        <f t="shared" si="2"/>
        <v>0.021</v>
      </c>
      <c r="I21" s="10">
        <f t="shared" si="3"/>
        <v>7773</v>
      </c>
      <c r="J21" s="10">
        <v>5</v>
      </c>
      <c r="K21" s="20">
        <f t="shared" si="4"/>
        <v>0.034</v>
      </c>
      <c r="L21" s="10">
        <f t="shared" si="5"/>
        <v>25680</v>
      </c>
      <c r="M21" s="15">
        <v>3</v>
      </c>
    </row>
    <row r="22" spans="1:13" ht="17.25" thickBot="1">
      <c r="A22" s="133"/>
      <c r="B22" s="8" t="s">
        <v>32</v>
      </c>
      <c r="C22" s="19">
        <v>0.011</v>
      </c>
      <c r="D22" s="10">
        <f t="shared" si="0"/>
        <v>17680</v>
      </c>
      <c r="E22" s="10">
        <v>52</v>
      </c>
      <c r="F22" s="10">
        <f t="shared" si="1"/>
        <v>0</v>
      </c>
      <c r="G22" s="10">
        <v>0</v>
      </c>
      <c r="H22" s="20">
        <f t="shared" si="2"/>
        <v>0.025</v>
      </c>
      <c r="I22" s="10">
        <f t="shared" si="3"/>
        <v>9328</v>
      </c>
      <c r="J22" s="10">
        <v>6</v>
      </c>
      <c r="K22" s="20">
        <f t="shared" si="4"/>
        <v>0.023</v>
      </c>
      <c r="L22" s="10">
        <f t="shared" si="5"/>
        <v>17120</v>
      </c>
      <c r="M22" s="15">
        <v>2</v>
      </c>
    </row>
    <row r="23" spans="1:13" ht="17.25" thickBot="1">
      <c r="A23" s="134"/>
      <c r="B23" s="8" t="s">
        <v>33</v>
      </c>
      <c r="C23" s="19">
        <v>0.019</v>
      </c>
      <c r="D23" s="10">
        <f t="shared" si="0"/>
        <v>29240</v>
      </c>
      <c r="E23" s="10">
        <v>86</v>
      </c>
      <c r="F23" s="10">
        <f t="shared" si="1"/>
        <v>40500</v>
      </c>
      <c r="G23" s="10">
        <v>27</v>
      </c>
      <c r="H23" s="20">
        <f t="shared" si="2"/>
        <v>0.042</v>
      </c>
      <c r="I23" s="10">
        <f t="shared" si="3"/>
        <v>15546</v>
      </c>
      <c r="J23" s="10">
        <v>10</v>
      </c>
      <c r="K23" s="20">
        <f t="shared" si="4"/>
        <v>0.046</v>
      </c>
      <c r="L23" s="10">
        <f t="shared" si="5"/>
        <v>34240</v>
      </c>
      <c r="M23" s="15">
        <v>4</v>
      </c>
    </row>
    <row r="24" spans="1:13" ht="17.25" thickBot="1">
      <c r="A24" s="132" t="s">
        <v>34</v>
      </c>
      <c r="B24" s="8" t="s">
        <v>35</v>
      </c>
      <c r="C24" s="19">
        <v>0.082</v>
      </c>
      <c r="D24" s="10">
        <f t="shared" si="0"/>
        <v>128860</v>
      </c>
      <c r="E24" s="10">
        <v>379</v>
      </c>
      <c r="F24" s="10">
        <f t="shared" si="1"/>
        <v>0</v>
      </c>
      <c r="G24" s="10">
        <v>0</v>
      </c>
      <c r="H24" s="20">
        <f t="shared" si="2"/>
        <v>0.168</v>
      </c>
      <c r="I24" s="10">
        <f t="shared" si="3"/>
        <v>62184</v>
      </c>
      <c r="J24" s="10">
        <v>40</v>
      </c>
      <c r="K24" s="20">
        <f t="shared" si="4"/>
        <v>0.057</v>
      </c>
      <c r="L24" s="10">
        <f t="shared" si="5"/>
        <v>42800</v>
      </c>
      <c r="M24" s="15">
        <v>5</v>
      </c>
    </row>
    <row r="25" spans="1:13" ht="17.25" thickBot="1">
      <c r="A25" s="133"/>
      <c r="B25" s="8" t="s">
        <v>36</v>
      </c>
      <c r="C25" s="19">
        <v>0.291</v>
      </c>
      <c r="D25" s="10">
        <f t="shared" si="0"/>
        <v>457980</v>
      </c>
      <c r="E25" s="10">
        <v>1347</v>
      </c>
      <c r="F25" s="10">
        <f t="shared" si="1"/>
        <v>24000</v>
      </c>
      <c r="G25" s="10">
        <v>16</v>
      </c>
      <c r="H25" s="20">
        <f t="shared" si="2"/>
        <v>0.147</v>
      </c>
      <c r="I25" s="10">
        <f t="shared" si="3"/>
        <v>54411</v>
      </c>
      <c r="J25" s="10">
        <v>35</v>
      </c>
      <c r="K25" s="20">
        <f t="shared" si="4"/>
        <v>0</v>
      </c>
      <c r="L25" s="10">
        <f t="shared" si="5"/>
        <v>0</v>
      </c>
      <c r="M25" s="15">
        <v>0</v>
      </c>
    </row>
    <row r="26" spans="1:13" ht="17.25" thickBot="1">
      <c r="A26" s="134"/>
      <c r="B26" s="8" t="s">
        <v>9</v>
      </c>
      <c r="C26" s="9">
        <f>SUM(C4:C25)</f>
        <v>1</v>
      </c>
      <c r="D26" s="11" t="s">
        <v>42</v>
      </c>
      <c r="E26" s="10">
        <f>SUM(E4:E25)</f>
        <v>4630</v>
      </c>
      <c r="F26" s="10">
        <v>30000</v>
      </c>
      <c r="G26" s="10">
        <f>SUM(G4:G25)</f>
        <v>200</v>
      </c>
      <c r="H26" s="20">
        <f t="shared" si="2"/>
        <v>1</v>
      </c>
      <c r="I26" s="10">
        <v>370000</v>
      </c>
      <c r="J26" s="10">
        <f>SUM(J4:J25)</f>
        <v>238</v>
      </c>
      <c r="K26" s="20">
        <f>SUM(K4:K25)</f>
        <v>0.995</v>
      </c>
      <c r="L26" s="10">
        <v>744790</v>
      </c>
      <c r="M26" s="15">
        <f>SUM(M4:M25)</f>
        <v>87</v>
      </c>
    </row>
    <row r="27" ht="16.5">
      <c r="A27" s="13" t="s">
        <v>37</v>
      </c>
    </row>
    <row r="28" ht="16.5">
      <c r="A28" s="14" t="s">
        <v>38</v>
      </c>
    </row>
    <row r="29" ht="16.5">
      <c r="A29" s="14" t="s">
        <v>39</v>
      </c>
    </row>
    <row r="30" ht="16.5">
      <c r="A30" s="13" t="s">
        <v>84</v>
      </c>
    </row>
    <row r="31" ht="16.5">
      <c r="A31" s="1"/>
    </row>
  </sheetData>
  <sheetProtection/>
  <mergeCells count="11">
    <mergeCell ref="A16:A19"/>
    <mergeCell ref="A1:L1"/>
    <mergeCell ref="A4:A12"/>
    <mergeCell ref="A20:A23"/>
    <mergeCell ref="A24:A26"/>
    <mergeCell ref="M2:M3"/>
    <mergeCell ref="J2:J3"/>
    <mergeCell ref="G2:G3"/>
    <mergeCell ref="E2:E3"/>
    <mergeCell ref="A2:A3"/>
    <mergeCell ref="A13:A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6.625" style="0" customWidth="1"/>
    <col min="2" max="2" width="7.125" style="0" customWidth="1"/>
    <col min="3" max="3" width="6.50390625" style="0" customWidth="1"/>
    <col min="5" max="5" width="7.25390625" style="0" customWidth="1"/>
    <col min="6" max="6" width="7.625" style="0" customWidth="1"/>
    <col min="7" max="7" width="8.125" style="0" customWidth="1"/>
    <col min="8" max="8" width="7.25390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7.75390625" style="0" customWidth="1"/>
  </cols>
  <sheetData>
    <row r="1" spans="1:12" ht="24" thickBot="1">
      <c r="A1" s="123" t="s">
        <v>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6.5">
      <c r="A2" s="137" t="s">
        <v>0</v>
      </c>
      <c r="B2" s="47" t="s">
        <v>1</v>
      </c>
      <c r="C2" s="47" t="s">
        <v>3</v>
      </c>
      <c r="D2" s="41" t="s">
        <v>54</v>
      </c>
      <c r="E2" s="41" t="s">
        <v>55</v>
      </c>
      <c r="F2" s="41" t="s">
        <v>56</v>
      </c>
      <c r="G2" s="41" t="s">
        <v>57</v>
      </c>
      <c r="H2" s="41" t="s">
        <v>58</v>
      </c>
      <c r="I2" s="41" t="s">
        <v>59</v>
      </c>
      <c r="J2" s="41" t="s">
        <v>60</v>
      </c>
      <c r="K2" s="41" t="s">
        <v>61</v>
      </c>
      <c r="L2" s="18" t="s">
        <v>9</v>
      </c>
    </row>
    <row r="3" spans="1:12" ht="17.25" thickBot="1">
      <c r="A3" s="138"/>
      <c r="B3" s="48" t="s">
        <v>2</v>
      </c>
      <c r="C3" s="49" t="s">
        <v>4</v>
      </c>
      <c r="D3" s="42">
        <v>970000</v>
      </c>
      <c r="E3" s="42">
        <v>0</v>
      </c>
      <c r="F3" s="42">
        <v>384000</v>
      </c>
      <c r="G3" s="42">
        <v>357500</v>
      </c>
      <c r="H3" s="42">
        <v>660000</v>
      </c>
      <c r="I3" s="42">
        <v>236950</v>
      </c>
      <c r="J3" s="42">
        <v>560000</v>
      </c>
      <c r="K3" s="42">
        <v>147468</v>
      </c>
      <c r="L3" s="45">
        <f>SUM(D3:K3)</f>
        <v>3315918</v>
      </c>
    </row>
    <row r="4" spans="1:12" ht="17.25" thickBot="1">
      <c r="A4" s="132" t="s">
        <v>52</v>
      </c>
      <c r="B4" s="8" t="s">
        <v>12</v>
      </c>
      <c r="C4" s="21">
        <v>0.03</v>
      </c>
      <c r="D4" s="16">
        <f>D3*C4</f>
        <v>29100</v>
      </c>
      <c r="E4" s="51">
        <f>E3*C4</f>
        <v>0</v>
      </c>
      <c r="F4" s="51">
        <f>F3*C4</f>
        <v>11520</v>
      </c>
      <c r="G4" s="51">
        <f>G3*C4</f>
        <v>10725</v>
      </c>
      <c r="H4" s="51">
        <f>H3*C4</f>
        <v>19800</v>
      </c>
      <c r="I4" s="51">
        <f>I3*C4</f>
        <v>7109</v>
      </c>
      <c r="J4" s="51">
        <f>J3*C4</f>
        <v>16800</v>
      </c>
      <c r="K4" s="51">
        <f>K3*C4</f>
        <v>4424</v>
      </c>
      <c r="L4" s="16">
        <f>SUM(D4:K4)</f>
        <v>99478</v>
      </c>
    </row>
    <row r="5" spans="1:12" ht="17.25" thickBot="1">
      <c r="A5" s="135"/>
      <c r="B5" s="8" t="s">
        <v>13</v>
      </c>
      <c r="C5" s="22">
        <v>0.03</v>
      </c>
      <c r="D5" s="16">
        <f>D3*C5</f>
        <v>29100</v>
      </c>
      <c r="E5" s="51">
        <f>E3*C5</f>
        <v>0</v>
      </c>
      <c r="F5" s="51">
        <f>F3*C5</f>
        <v>11520</v>
      </c>
      <c r="G5" s="51">
        <f>G3*C5</f>
        <v>10725</v>
      </c>
      <c r="H5" s="51">
        <f>H3*C5</f>
        <v>19800</v>
      </c>
      <c r="I5" s="51">
        <f>I3*C5</f>
        <v>7109</v>
      </c>
      <c r="J5" s="51">
        <f>J3*C5</f>
        <v>16800</v>
      </c>
      <c r="K5" s="51">
        <f>K3*C5</f>
        <v>4424</v>
      </c>
      <c r="L5" s="16">
        <f aca="true" t="shared" si="0" ref="L5:L25">SUM(D5:K5)</f>
        <v>99478</v>
      </c>
    </row>
    <row r="6" spans="1:12" ht="17.25" thickBot="1">
      <c r="A6" s="135"/>
      <c r="B6" s="8" t="s">
        <v>14</v>
      </c>
      <c r="C6" s="22">
        <v>0.03</v>
      </c>
      <c r="D6" s="16">
        <f>D3*C6</f>
        <v>29100</v>
      </c>
      <c r="E6" s="51">
        <f>E3*C6</f>
        <v>0</v>
      </c>
      <c r="F6" s="51">
        <f>F3*C6</f>
        <v>11520</v>
      </c>
      <c r="G6" s="51">
        <f>G3*C6</f>
        <v>10725</v>
      </c>
      <c r="H6" s="51">
        <f>H3*C6</f>
        <v>19800</v>
      </c>
      <c r="I6" s="51">
        <f>I3*C6</f>
        <v>7109</v>
      </c>
      <c r="J6" s="51">
        <f>J3*C6</f>
        <v>16800</v>
      </c>
      <c r="K6" s="51">
        <f>K3*C6</f>
        <v>4424</v>
      </c>
      <c r="L6" s="16">
        <f t="shared" si="0"/>
        <v>99478</v>
      </c>
    </row>
    <row r="7" spans="1:12" ht="17.25" thickBot="1">
      <c r="A7" s="135"/>
      <c r="B7" s="8" t="s">
        <v>15</v>
      </c>
      <c r="C7" s="22">
        <v>0.03</v>
      </c>
      <c r="D7" s="16">
        <f>D3*C7</f>
        <v>29100</v>
      </c>
      <c r="E7" s="51">
        <f>E3*C7</f>
        <v>0</v>
      </c>
      <c r="F7" s="51">
        <f>F3*C7</f>
        <v>11520</v>
      </c>
      <c r="G7" s="51">
        <f>G3*C7</f>
        <v>10725</v>
      </c>
      <c r="H7" s="51">
        <f>H3*C7</f>
        <v>19800</v>
      </c>
      <c r="I7" s="51">
        <f>I3*C7</f>
        <v>7109</v>
      </c>
      <c r="J7" s="51">
        <f>J3*C7</f>
        <v>16800</v>
      </c>
      <c r="K7" s="51">
        <f>K3*C7</f>
        <v>4424</v>
      </c>
      <c r="L7" s="16">
        <f t="shared" si="0"/>
        <v>99478</v>
      </c>
    </row>
    <row r="8" spans="1:12" ht="17.25" thickBot="1">
      <c r="A8" s="135"/>
      <c r="B8" s="8" t="s">
        <v>16</v>
      </c>
      <c r="C8" s="22">
        <v>0.03</v>
      </c>
      <c r="D8" s="16">
        <f>D3*C8</f>
        <v>29100</v>
      </c>
      <c r="E8" s="51">
        <f>E3*C8</f>
        <v>0</v>
      </c>
      <c r="F8" s="51">
        <f>F3*C8</f>
        <v>11520</v>
      </c>
      <c r="G8" s="51">
        <f>G3*C8</f>
        <v>10725</v>
      </c>
      <c r="H8" s="51">
        <f>H3*C8</f>
        <v>19800</v>
      </c>
      <c r="I8" s="51">
        <f>I3*C8</f>
        <v>7109</v>
      </c>
      <c r="J8" s="51">
        <f>J3*C8</f>
        <v>16800</v>
      </c>
      <c r="K8" s="51">
        <f>K3*C8</f>
        <v>4424</v>
      </c>
      <c r="L8" s="16">
        <f t="shared" si="0"/>
        <v>99478</v>
      </c>
    </row>
    <row r="9" spans="1:12" ht="17.25" thickBot="1">
      <c r="A9" s="135"/>
      <c r="B9" s="8" t="s">
        <v>17</v>
      </c>
      <c r="C9" s="22">
        <v>0.03</v>
      </c>
      <c r="D9" s="16">
        <f>D3*C9</f>
        <v>29100</v>
      </c>
      <c r="E9" s="51">
        <f>E3*C9</f>
        <v>0</v>
      </c>
      <c r="F9" s="51">
        <f>F3*C9</f>
        <v>11520</v>
      </c>
      <c r="G9" s="51">
        <f>G3*C9</f>
        <v>10725</v>
      </c>
      <c r="H9" s="51">
        <f>H3*C9</f>
        <v>19800</v>
      </c>
      <c r="I9" s="51">
        <f>I3*C9</f>
        <v>7109</v>
      </c>
      <c r="J9" s="51">
        <f>J3*C9</f>
        <v>16800</v>
      </c>
      <c r="K9" s="51">
        <f>K3*C9</f>
        <v>4424</v>
      </c>
      <c r="L9" s="16">
        <f t="shared" si="0"/>
        <v>99478</v>
      </c>
    </row>
    <row r="10" spans="1:12" ht="17.25" thickBot="1">
      <c r="A10" s="135"/>
      <c r="B10" s="8" t="s">
        <v>18</v>
      </c>
      <c r="C10" s="22">
        <v>0.03</v>
      </c>
      <c r="D10" s="16">
        <f>D3*C10</f>
        <v>29100</v>
      </c>
      <c r="E10" s="51">
        <f>E3*C10</f>
        <v>0</v>
      </c>
      <c r="F10" s="51">
        <f>F3*C10</f>
        <v>11520</v>
      </c>
      <c r="G10" s="51">
        <f>G3*C10</f>
        <v>10725</v>
      </c>
      <c r="H10" s="51">
        <f>H3*C10</f>
        <v>19800</v>
      </c>
      <c r="I10" s="51">
        <f>I3*C10</f>
        <v>7109</v>
      </c>
      <c r="J10" s="51">
        <f>J3*C10</f>
        <v>16800</v>
      </c>
      <c r="K10" s="51">
        <f>K3*C10</f>
        <v>4424</v>
      </c>
      <c r="L10" s="16">
        <f t="shared" si="0"/>
        <v>99478</v>
      </c>
    </row>
    <row r="11" spans="1:12" ht="17.25" thickBot="1">
      <c r="A11" s="135"/>
      <c r="B11" s="8" t="s">
        <v>19</v>
      </c>
      <c r="C11" s="22">
        <v>0.03</v>
      </c>
      <c r="D11" s="16">
        <f>D3*C11</f>
        <v>29100</v>
      </c>
      <c r="E11" s="51">
        <f>E3*C11</f>
        <v>0</v>
      </c>
      <c r="F11" s="51">
        <f>F3*C11</f>
        <v>11520</v>
      </c>
      <c r="G11" s="51">
        <f>G3*C11</f>
        <v>10725</v>
      </c>
      <c r="H11" s="51">
        <f>H3*C11</f>
        <v>19800</v>
      </c>
      <c r="I11" s="51">
        <f>I3*C11</f>
        <v>7109</v>
      </c>
      <c r="J11" s="51">
        <f>J3*C11</f>
        <v>16800</v>
      </c>
      <c r="K11" s="51">
        <f>K3*C11</f>
        <v>4424</v>
      </c>
      <c r="L11" s="16">
        <f t="shared" si="0"/>
        <v>99478</v>
      </c>
    </row>
    <row r="12" spans="1:12" ht="17.25" thickBot="1">
      <c r="A12" s="136"/>
      <c r="B12" s="8" t="s">
        <v>20</v>
      </c>
      <c r="C12" s="22">
        <v>0.05</v>
      </c>
      <c r="D12" s="16">
        <f>D3*C12</f>
        <v>48500</v>
      </c>
      <c r="E12" s="51">
        <f>E3*C12</f>
        <v>0</v>
      </c>
      <c r="F12" s="51">
        <f>F3*C12</f>
        <v>19200</v>
      </c>
      <c r="G12" s="51">
        <f>G3*C12</f>
        <v>17875</v>
      </c>
      <c r="H12" s="51">
        <f>H3*C12</f>
        <v>33000</v>
      </c>
      <c r="I12" s="51">
        <f>I3*C12</f>
        <v>11848</v>
      </c>
      <c r="J12" s="51">
        <f>J3*C12</f>
        <v>28000</v>
      </c>
      <c r="K12" s="51">
        <f>K3*C12</f>
        <v>7373</v>
      </c>
      <c r="L12" s="16">
        <f t="shared" si="0"/>
        <v>165796</v>
      </c>
    </row>
    <row r="13" spans="1:12" ht="17.25" thickBot="1">
      <c r="A13" s="129" t="s">
        <v>21</v>
      </c>
      <c r="B13" s="8" t="s">
        <v>22</v>
      </c>
      <c r="C13" s="22">
        <v>0.04</v>
      </c>
      <c r="D13" s="16">
        <f>D3*C13</f>
        <v>38800</v>
      </c>
      <c r="E13" s="51">
        <f>E3*C13</f>
        <v>0</v>
      </c>
      <c r="F13" s="51">
        <f>F3*C13</f>
        <v>15360</v>
      </c>
      <c r="G13" s="51">
        <f>G3*C13</f>
        <v>14300</v>
      </c>
      <c r="H13" s="51">
        <f>H3*C13</f>
        <v>26400</v>
      </c>
      <c r="I13" s="51">
        <f>I3*C13</f>
        <v>9478</v>
      </c>
      <c r="J13" s="51">
        <f>J3*C13</f>
        <v>22400</v>
      </c>
      <c r="K13" s="51">
        <f>K3*C13</f>
        <v>5899</v>
      </c>
      <c r="L13" s="16">
        <f t="shared" si="0"/>
        <v>132637</v>
      </c>
    </row>
    <row r="14" spans="1:12" ht="17.25" thickBot="1">
      <c r="A14" s="130"/>
      <c r="B14" s="8" t="s">
        <v>49</v>
      </c>
      <c r="C14" s="22">
        <v>0.04</v>
      </c>
      <c r="D14" s="16">
        <f>D3*C14</f>
        <v>38800</v>
      </c>
      <c r="E14" s="51">
        <f>E3*C14</f>
        <v>0</v>
      </c>
      <c r="F14" s="51">
        <f>F3*C14</f>
        <v>15360</v>
      </c>
      <c r="G14" s="51">
        <f>G3*C14</f>
        <v>14300</v>
      </c>
      <c r="H14" s="51">
        <f>H3*C14</f>
        <v>26400</v>
      </c>
      <c r="I14" s="51">
        <f>I3*C14</f>
        <v>9478</v>
      </c>
      <c r="J14" s="51">
        <f>J3*C14</f>
        <v>22400</v>
      </c>
      <c r="K14" s="51">
        <f>K3*C14</f>
        <v>5899</v>
      </c>
      <c r="L14" s="16">
        <f t="shared" si="0"/>
        <v>132637</v>
      </c>
    </row>
    <row r="15" spans="1:12" ht="17.25" thickBot="1">
      <c r="A15" s="131"/>
      <c r="B15" s="8" t="s">
        <v>23</v>
      </c>
      <c r="C15" s="22">
        <v>0.06</v>
      </c>
      <c r="D15" s="16">
        <f>D3*C15</f>
        <v>58200</v>
      </c>
      <c r="E15" s="51">
        <f>E3*C15</f>
        <v>0</v>
      </c>
      <c r="F15" s="51">
        <f>F3*C15</f>
        <v>23040</v>
      </c>
      <c r="G15" s="51">
        <f>G3*C15</f>
        <v>21450</v>
      </c>
      <c r="H15" s="51">
        <f>H3*C15</f>
        <v>39600</v>
      </c>
      <c r="I15" s="51">
        <f>I3*C15</f>
        <v>14217</v>
      </c>
      <c r="J15" s="51">
        <f>J3*C15</f>
        <v>33600</v>
      </c>
      <c r="K15" s="51">
        <f>K3*C15</f>
        <v>8848</v>
      </c>
      <c r="L15" s="16">
        <f t="shared" si="0"/>
        <v>198955</v>
      </c>
    </row>
    <row r="16" spans="1:12" ht="17.25" customHeight="1" thickBot="1">
      <c r="A16" s="132" t="s">
        <v>24</v>
      </c>
      <c r="B16" s="8" t="s">
        <v>25</v>
      </c>
      <c r="C16" s="21">
        <v>0.03</v>
      </c>
      <c r="D16" s="16">
        <f>D3*C16</f>
        <v>29100</v>
      </c>
      <c r="E16" s="51">
        <f>E3*C16</f>
        <v>0</v>
      </c>
      <c r="F16" s="51">
        <f>F3*C16</f>
        <v>11520</v>
      </c>
      <c r="G16" s="51">
        <f>G3*C16</f>
        <v>10725</v>
      </c>
      <c r="H16" s="51">
        <f>H3*C16</f>
        <v>19800</v>
      </c>
      <c r="I16" s="51">
        <f>I3*C16</f>
        <v>7109</v>
      </c>
      <c r="J16" s="51">
        <f>J3*C16</f>
        <v>16800</v>
      </c>
      <c r="K16" s="51">
        <f>K3*C16</f>
        <v>4424</v>
      </c>
      <c r="L16" s="16">
        <f t="shared" si="0"/>
        <v>99478</v>
      </c>
    </row>
    <row r="17" spans="1:12" ht="17.25" thickBot="1">
      <c r="A17" s="133"/>
      <c r="B17" s="8" t="s">
        <v>26</v>
      </c>
      <c r="C17" s="22">
        <v>0.03</v>
      </c>
      <c r="D17" s="16">
        <f>D3*C17</f>
        <v>29100</v>
      </c>
      <c r="E17" s="51">
        <f>E3*C17</f>
        <v>0</v>
      </c>
      <c r="F17" s="51">
        <f>F3*C17</f>
        <v>11520</v>
      </c>
      <c r="G17" s="51">
        <f>G3*C17</f>
        <v>10725</v>
      </c>
      <c r="H17" s="51">
        <f>H3*C17</f>
        <v>19800</v>
      </c>
      <c r="I17" s="51">
        <f>I3*C17</f>
        <v>7109</v>
      </c>
      <c r="J17" s="51">
        <f>J3*C17</f>
        <v>16800</v>
      </c>
      <c r="K17" s="51">
        <f>K3*C17</f>
        <v>4424</v>
      </c>
      <c r="L17" s="16">
        <f t="shared" si="0"/>
        <v>99478</v>
      </c>
    </row>
    <row r="18" spans="1:12" ht="17.25" thickBot="1">
      <c r="A18" s="133"/>
      <c r="B18" s="8" t="s">
        <v>27</v>
      </c>
      <c r="C18" s="22">
        <v>0.03</v>
      </c>
      <c r="D18" s="16">
        <f>D3*C18</f>
        <v>29100</v>
      </c>
      <c r="E18" s="51">
        <f>E3*C18</f>
        <v>0</v>
      </c>
      <c r="F18" s="51">
        <f>F3*C18</f>
        <v>11520</v>
      </c>
      <c r="G18" s="51">
        <f>G3*C18</f>
        <v>10725</v>
      </c>
      <c r="H18" s="51">
        <f>H3*C18</f>
        <v>19800</v>
      </c>
      <c r="I18" s="51">
        <f>I3*C18</f>
        <v>7109</v>
      </c>
      <c r="J18" s="51">
        <f>J3*C18</f>
        <v>16800</v>
      </c>
      <c r="K18" s="51">
        <f>K3*C18</f>
        <v>4424</v>
      </c>
      <c r="L18" s="16">
        <f t="shared" si="0"/>
        <v>99478</v>
      </c>
    </row>
    <row r="19" spans="1:12" ht="17.25" thickBot="1">
      <c r="A19" s="134"/>
      <c r="B19" s="8" t="s">
        <v>28</v>
      </c>
      <c r="C19" s="22">
        <v>0.03</v>
      </c>
      <c r="D19" s="16">
        <f>D3*C19</f>
        <v>29100</v>
      </c>
      <c r="E19" s="51">
        <f>E3*C19</f>
        <v>0</v>
      </c>
      <c r="F19" s="51">
        <f>F3*C19</f>
        <v>11520</v>
      </c>
      <c r="G19" s="51">
        <f>G3*C19</f>
        <v>10725</v>
      </c>
      <c r="H19" s="51">
        <f>H3*C19</f>
        <v>19800</v>
      </c>
      <c r="I19" s="51">
        <f>I3*C19</f>
        <v>7109</v>
      </c>
      <c r="J19" s="51">
        <f>J3*C19</f>
        <v>16800</v>
      </c>
      <c r="K19" s="51">
        <f>K3*C19</f>
        <v>4424</v>
      </c>
      <c r="L19" s="16">
        <f t="shared" si="0"/>
        <v>99478</v>
      </c>
    </row>
    <row r="20" spans="1:12" ht="17.25" customHeight="1" thickBot="1">
      <c r="A20" s="132" t="s">
        <v>29</v>
      </c>
      <c r="B20" s="8" t="s">
        <v>30</v>
      </c>
      <c r="C20" s="21">
        <v>0.03</v>
      </c>
      <c r="D20" s="16">
        <f>D3*C20</f>
        <v>29100</v>
      </c>
      <c r="E20" s="51">
        <f>E3*C20</f>
        <v>0</v>
      </c>
      <c r="F20" s="51">
        <f>F3*C20</f>
        <v>11520</v>
      </c>
      <c r="G20" s="51">
        <f>G3*C20</f>
        <v>10725</v>
      </c>
      <c r="H20" s="51">
        <f>H3*C20</f>
        <v>19800</v>
      </c>
      <c r="I20" s="51">
        <f>I3*C20</f>
        <v>7109</v>
      </c>
      <c r="J20" s="51">
        <f>J3*C20</f>
        <v>16800</v>
      </c>
      <c r="K20" s="51">
        <f>K3*C20</f>
        <v>4424</v>
      </c>
      <c r="L20" s="16">
        <f t="shared" si="0"/>
        <v>99478</v>
      </c>
    </row>
    <row r="21" spans="1:12" ht="17.25" thickBot="1">
      <c r="A21" s="133"/>
      <c r="B21" s="8" t="s">
        <v>31</v>
      </c>
      <c r="C21" s="22">
        <v>0.03</v>
      </c>
      <c r="D21" s="16">
        <f>D3*C21</f>
        <v>29100</v>
      </c>
      <c r="E21" s="51">
        <f>E3*C21</f>
        <v>0</v>
      </c>
      <c r="F21" s="51">
        <f>F3*C21</f>
        <v>11520</v>
      </c>
      <c r="G21" s="51">
        <f>G3*C21</f>
        <v>10725</v>
      </c>
      <c r="H21" s="51">
        <f>H3*C21</f>
        <v>19800</v>
      </c>
      <c r="I21" s="51">
        <f>I3*C21</f>
        <v>7109</v>
      </c>
      <c r="J21" s="51">
        <f>J3*C21</f>
        <v>16800</v>
      </c>
      <c r="K21" s="51">
        <f>K3*C21</f>
        <v>4424</v>
      </c>
      <c r="L21" s="16">
        <f t="shared" si="0"/>
        <v>99478</v>
      </c>
    </row>
    <row r="22" spans="1:12" ht="17.25" thickBot="1">
      <c r="A22" s="133"/>
      <c r="B22" s="8" t="s">
        <v>32</v>
      </c>
      <c r="C22" s="22">
        <v>0.03</v>
      </c>
      <c r="D22" s="16">
        <f>D3*C22</f>
        <v>29100</v>
      </c>
      <c r="E22" s="51">
        <f>E3*C22</f>
        <v>0</v>
      </c>
      <c r="F22" s="51">
        <f>F3*C22</f>
        <v>11520</v>
      </c>
      <c r="G22" s="51">
        <f>G3*C22</f>
        <v>10725</v>
      </c>
      <c r="H22" s="51">
        <f>H3*C22</f>
        <v>19800</v>
      </c>
      <c r="I22" s="51">
        <f>I3*C22</f>
        <v>7109</v>
      </c>
      <c r="J22" s="51">
        <f>J3*C22</f>
        <v>16800</v>
      </c>
      <c r="K22" s="51">
        <f>K3*C22</f>
        <v>4424</v>
      </c>
      <c r="L22" s="16">
        <f t="shared" si="0"/>
        <v>99478</v>
      </c>
    </row>
    <row r="23" spans="1:12" ht="17.25" thickBot="1">
      <c r="A23" s="134"/>
      <c r="B23" s="8" t="s">
        <v>33</v>
      </c>
      <c r="C23" s="22">
        <v>0.05</v>
      </c>
      <c r="D23" s="16">
        <f>D3*C23</f>
        <v>48500</v>
      </c>
      <c r="E23" s="51">
        <f>E3*C23</f>
        <v>0</v>
      </c>
      <c r="F23" s="51">
        <f>F3*C23</f>
        <v>19200</v>
      </c>
      <c r="G23" s="51">
        <f>G3*C23</f>
        <v>17875</v>
      </c>
      <c r="H23" s="51">
        <f>H3*C23</f>
        <v>33000</v>
      </c>
      <c r="I23" s="51">
        <f>I3*C23</f>
        <v>11848</v>
      </c>
      <c r="J23" s="51">
        <f>J3*C23</f>
        <v>28000</v>
      </c>
      <c r="K23" s="51">
        <f>K3*C23</f>
        <v>7373</v>
      </c>
      <c r="L23" s="16">
        <f t="shared" si="0"/>
        <v>165796</v>
      </c>
    </row>
    <row r="24" spans="1:12" ht="17.25" thickBot="1">
      <c r="A24" s="132" t="s">
        <v>34</v>
      </c>
      <c r="B24" s="8" t="s">
        <v>35</v>
      </c>
      <c r="C24" s="21">
        <v>0.08</v>
      </c>
      <c r="D24" s="16">
        <f>D3*C24</f>
        <v>77600</v>
      </c>
      <c r="E24" s="51">
        <f>E5*C24</f>
        <v>0</v>
      </c>
      <c r="F24" s="51">
        <f>F3*C24</f>
        <v>30720</v>
      </c>
      <c r="G24" s="51">
        <f>G3*C24</f>
        <v>28600</v>
      </c>
      <c r="H24" s="51">
        <f>H3*C24</f>
        <v>52800</v>
      </c>
      <c r="I24" s="51">
        <f>I3*C24</f>
        <v>18956</v>
      </c>
      <c r="J24" s="51">
        <f>J3*C24</f>
        <v>44800</v>
      </c>
      <c r="K24" s="51">
        <f>K3*C24</f>
        <v>11797</v>
      </c>
      <c r="L24" s="16">
        <f t="shared" si="0"/>
        <v>265273</v>
      </c>
    </row>
    <row r="25" spans="1:12" ht="17.25" thickBot="1">
      <c r="A25" s="133"/>
      <c r="B25" s="8" t="s">
        <v>36</v>
      </c>
      <c r="C25" s="22">
        <v>0.23</v>
      </c>
      <c r="D25" s="16">
        <f>D3*C25</f>
        <v>223100</v>
      </c>
      <c r="E25" s="51">
        <f>E5*C25</f>
        <v>0</v>
      </c>
      <c r="F25" s="51">
        <f>F3*C25</f>
        <v>88320</v>
      </c>
      <c r="G25" s="51">
        <f>G3*C25</f>
        <v>82225</v>
      </c>
      <c r="H25" s="51">
        <f>H3*C25</f>
        <v>151800</v>
      </c>
      <c r="I25" s="51">
        <f>I3*C25</f>
        <v>54499</v>
      </c>
      <c r="J25" s="51">
        <f>J3*C25</f>
        <v>128800</v>
      </c>
      <c r="K25" s="51">
        <f>K3*C25</f>
        <v>33918</v>
      </c>
      <c r="L25" s="16">
        <f t="shared" si="0"/>
        <v>762662</v>
      </c>
    </row>
    <row r="26" spans="1:12" ht="17.25" thickBot="1">
      <c r="A26" s="134"/>
      <c r="B26" s="8" t="s">
        <v>9</v>
      </c>
      <c r="C26" s="9">
        <f>SUM(C4:C25)</f>
        <v>1</v>
      </c>
      <c r="D26" s="16">
        <f>SUM(D4:D25)</f>
        <v>970000</v>
      </c>
      <c r="E26" s="16">
        <f aca="true" t="shared" si="1" ref="E26:K26">SUM(E4:E25)</f>
        <v>0</v>
      </c>
      <c r="F26" s="16">
        <f t="shared" si="1"/>
        <v>384000</v>
      </c>
      <c r="G26" s="16">
        <f t="shared" si="1"/>
        <v>357500</v>
      </c>
      <c r="H26" s="16">
        <f t="shared" si="1"/>
        <v>660000</v>
      </c>
      <c r="I26" s="16">
        <f t="shared" si="1"/>
        <v>236959</v>
      </c>
      <c r="J26" s="16">
        <f t="shared" si="1"/>
        <v>560000</v>
      </c>
      <c r="K26" s="16">
        <f t="shared" si="1"/>
        <v>147467</v>
      </c>
      <c r="L26" s="16">
        <f>SUM(L4:L25)</f>
        <v>3315926</v>
      </c>
    </row>
    <row r="27" spans="1:7" ht="16.5">
      <c r="A27" s="140" t="s">
        <v>81</v>
      </c>
      <c r="B27" s="141"/>
      <c r="C27" s="141"/>
      <c r="D27" s="141"/>
      <c r="E27" s="141"/>
      <c r="F27" s="141"/>
      <c r="G27" s="141"/>
    </row>
    <row r="28" spans="1:3" ht="16.5">
      <c r="A28" s="39"/>
      <c r="B28" s="139" t="s">
        <v>82</v>
      </c>
      <c r="C28" s="139"/>
    </row>
    <row r="29" spans="1:3" ht="16.5">
      <c r="A29" s="39"/>
      <c r="B29" s="139" t="s">
        <v>83</v>
      </c>
      <c r="C29" s="139"/>
    </row>
    <row r="30" spans="1:3" ht="16.5">
      <c r="A30" s="46"/>
      <c r="B30" s="139" t="s">
        <v>77</v>
      </c>
      <c r="C30" s="139"/>
    </row>
    <row r="31" spans="1:3" ht="16.5">
      <c r="A31" s="46"/>
      <c r="B31" s="139" t="s">
        <v>78</v>
      </c>
      <c r="C31" s="139"/>
    </row>
    <row r="32" spans="1:3" ht="16.5">
      <c r="A32" s="46"/>
      <c r="B32" s="139" t="s">
        <v>79</v>
      </c>
      <c r="C32" s="139"/>
    </row>
    <row r="33" spans="1:3" ht="16.5">
      <c r="A33" s="46"/>
      <c r="B33" s="139" t="s">
        <v>80</v>
      </c>
      <c r="C33" s="139"/>
    </row>
    <row r="34" spans="1:3" ht="16.5">
      <c r="A34" s="46"/>
      <c r="B34" s="139" t="s">
        <v>76</v>
      </c>
      <c r="C34" s="139"/>
    </row>
    <row r="35" spans="1:7" ht="16.5">
      <c r="A35" s="142" t="s">
        <v>84</v>
      </c>
      <c r="B35" s="143"/>
      <c r="C35" s="143"/>
      <c r="D35" s="143"/>
      <c r="E35" s="143"/>
      <c r="F35" s="143"/>
      <c r="G35" s="143"/>
    </row>
  </sheetData>
  <sheetProtection/>
  <mergeCells count="16">
    <mergeCell ref="B29:C29"/>
    <mergeCell ref="A20:A23"/>
    <mergeCell ref="A24:A26"/>
    <mergeCell ref="B34:C34"/>
    <mergeCell ref="A27:G27"/>
    <mergeCell ref="A35:G35"/>
    <mergeCell ref="B30:C30"/>
    <mergeCell ref="B31:C31"/>
    <mergeCell ref="B32:C32"/>
    <mergeCell ref="B33:C33"/>
    <mergeCell ref="A1:L1"/>
    <mergeCell ref="A13:A15"/>
    <mergeCell ref="A16:A19"/>
    <mergeCell ref="A4:A12"/>
    <mergeCell ref="A2:A3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7.875" style="0" customWidth="1"/>
    <col min="3" max="3" width="4.875" style="0" customWidth="1"/>
    <col min="5" max="5" width="8.125" style="0" customWidth="1"/>
    <col min="9" max="9" width="8.125" style="0" customWidth="1"/>
    <col min="11" max="11" width="7.875" style="0" customWidth="1"/>
    <col min="12" max="12" width="8.125" style="0" customWidth="1"/>
  </cols>
  <sheetData>
    <row r="1" spans="1:12" ht="26.25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6.5">
      <c r="A2" s="137" t="s">
        <v>0</v>
      </c>
      <c r="B2" s="2" t="s">
        <v>1</v>
      </c>
      <c r="C2" s="2" t="s">
        <v>3</v>
      </c>
      <c r="D2" s="41" t="s">
        <v>54</v>
      </c>
      <c r="E2" s="41" t="s">
        <v>55</v>
      </c>
      <c r="F2" s="41" t="s">
        <v>56</v>
      </c>
      <c r="G2" s="41" t="s">
        <v>57</v>
      </c>
      <c r="H2" s="41" t="s">
        <v>58</v>
      </c>
      <c r="I2" s="41" t="s">
        <v>59</v>
      </c>
      <c r="J2" s="41" t="s">
        <v>60</v>
      </c>
      <c r="K2" s="41" t="s">
        <v>61</v>
      </c>
      <c r="L2" s="50" t="s">
        <v>9</v>
      </c>
    </row>
    <row r="3" spans="1:12" ht="17.25" thickBot="1">
      <c r="A3" s="138"/>
      <c r="B3" s="3" t="s">
        <v>2</v>
      </c>
      <c r="C3" s="4" t="s">
        <v>4</v>
      </c>
      <c r="D3" s="42">
        <v>1052280</v>
      </c>
      <c r="E3" s="42">
        <v>250000</v>
      </c>
      <c r="F3" s="42">
        <v>360000</v>
      </c>
      <c r="G3" s="42">
        <v>459000</v>
      </c>
      <c r="H3" s="42">
        <v>720000</v>
      </c>
      <c r="I3" s="42">
        <v>243150</v>
      </c>
      <c r="J3" s="42">
        <v>340000</v>
      </c>
      <c r="K3" s="42">
        <v>123250</v>
      </c>
      <c r="L3" s="45">
        <f>SUM(D3:K3)</f>
        <v>3547680</v>
      </c>
    </row>
    <row r="4" spans="1:12" ht="17.25" thickBot="1">
      <c r="A4" s="132" t="s">
        <v>62</v>
      </c>
      <c r="B4" s="8" t="s">
        <v>63</v>
      </c>
      <c r="C4" s="9">
        <v>0.05</v>
      </c>
      <c r="D4" s="43">
        <f>D3*C4</f>
        <v>52614</v>
      </c>
      <c r="E4" s="43">
        <f>E3*C4</f>
        <v>12500</v>
      </c>
      <c r="F4" s="43">
        <f>F3*C4</f>
        <v>18000</v>
      </c>
      <c r="G4" s="43">
        <f>G3*C4</f>
        <v>22950</v>
      </c>
      <c r="H4" s="43">
        <f>H3*C4</f>
        <v>36000</v>
      </c>
      <c r="I4" s="43">
        <f>I3*C4</f>
        <v>12158</v>
      </c>
      <c r="J4" s="43">
        <f>J3*C4</f>
        <v>17000</v>
      </c>
      <c r="K4" s="43">
        <f>K3*C4</f>
        <v>6163</v>
      </c>
      <c r="L4" s="43">
        <f>SUM(D4:K4)</f>
        <v>177385</v>
      </c>
    </row>
    <row r="5" spans="1:12" ht="17.25" thickBot="1">
      <c r="A5" s="135"/>
      <c r="B5" s="8" t="s">
        <v>64</v>
      </c>
      <c r="C5" s="9">
        <v>0.05</v>
      </c>
      <c r="D5" s="43">
        <f>D3*C5</f>
        <v>52614</v>
      </c>
      <c r="E5" s="43">
        <f>E3*C5</f>
        <v>12500</v>
      </c>
      <c r="F5" s="43">
        <f>F3*C5</f>
        <v>18000</v>
      </c>
      <c r="G5" s="43">
        <f>G3*C5</f>
        <v>22950</v>
      </c>
      <c r="H5" s="43">
        <f>H3*C5</f>
        <v>36000</v>
      </c>
      <c r="I5" s="43">
        <f>I3*C5</f>
        <v>12158</v>
      </c>
      <c r="J5" s="43">
        <f>J3*C5</f>
        <v>17000</v>
      </c>
      <c r="K5" s="43">
        <f>K3*C5</f>
        <v>6163</v>
      </c>
      <c r="L5" s="43">
        <f aca="true" t="shared" si="0" ref="L5:L24">SUM(D5:K5)</f>
        <v>177385</v>
      </c>
    </row>
    <row r="6" spans="1:12" ht="17.25" thickBot="1">
      <c r="A6" s="135"/>
      <c r="B6" s="8" t="s">
        <v>72</v>
      </c>
      <c r="C6" s="9">
        <v>0.03</v>
      </c>
      <c r="D6" s="43">
        <f>D3*C6</f>
        <v>31568</v>
      </c>
      <c r="E6" s="43">
        <f>E3*C6</f>
        <v>7500</v>
      </c>
      <c r="F6" s="43">
        <f>F3*C6</f>
        <v>10800</v>
      </c>
      <c r="G6" s="43">
        <f>G3*C6</f>
        <v>13770</v>
      </c>
      <c r="H6" s="43">
        <f>H3*C6</f>
        <v>21600</v>
      </c>
      <c r="I6" s="43">
        <f>I3*C6</f>
        <v>7295</v>
      </c>
      <c r="J6" s="43">
        <f>J3*C6</f>
        <v>10200</v>
      </c>
      <c r="K6" s="43">
        <f>K3*C6</f>
        <v>3698</v>
      </c>
      <c r="L6" s="43">
        <f t="shared" si="0"/>
        <v>106431</v>
      </c>
    </row>
    <row r="7" spans="1:12" ht="17.25" thickBot="1">
      <c r="A7" s="135"/>
      <c r="B7" s="8" t="s">
        <v>16</v>
      </c>
      <c r="C7" s="9">
        <v>0.03</v>
      </c>
      <c r="D7" s="43">
        <f>D3*C7</f>
        <v>31568</v>
      </c>
      <c r="E7" s="43">
        <f>E3*C7</f>
        <v>7500</v>
      </c>
      <c r="F7" s="43">
        <f>F3*C7</f>
        <v>10800</v>
      </c>
      <c r="G7" s="43">
        <f>G3*C7</f>
        <v>13770</v>
      </c>
      <c r="H7" s="43">
        <f>H3*C7</f>
        <v>21600</v>
      </c>
      <c r="I7" s="43">
        <f>I3*C7</f>
        <v>7295</v>
      </c>
      <c r="J7" s="43">
        <f>J3*C7</f>
        <v>10200</v>
      </c>
      <c r="K7" s="43">
        <f>K3*C7</f>
        <v>3698</v>
      </c>
      <c r="L7" s="43">
        <f t="shared" si="0"/>
        <v>106431</v>
      </c>
    </row>
    <row r="8" spans="1:12" ht="17.25" thickBot="1">
      <c r="A8" s="135"/>
      <c r="B8" s="8" t="s">
        <v>17</v>
      </c>
      <c r="C8" s="9">
        <v>0.03</v>
      </c>
      <c r="D8" s="43">
        <f>D3*C8</f>
        <v>31568</v>
      </c>
      <c r="E8" s="43">
        <f>E3*C8</f>
        <v>7500</v>
      </c>
      <c r="F8" s="43">
        <f>F3*C8</f>
        <v>10800</v>
      </c>
      <c r="G8" s="43">
        <f>G3*C8</f>
        <v>13770</v>
      </c>
      <c r="H8" s="43">
        <f>H3*C8</f>
        <v>21600</v>
      </c>
      <c r="I8" s="43">
        <f>I3*C8</f>
        <v>7295</v>
      </c>
      <c r="J8" s="43">
        <f>J3*C8</f>
        <v>10200</v>
      </c>
      <c r="K8" s="43">
        <f>K3*C8</f>
        <v>3698</v>
      </c>
      <c r="L8" s="43">
        <f t="shared" si="0"/>
        <v>106431</v>
      </c>
    </row>
    <row r="9" spans="1:12" ht="17.25" thickBot="1">
      <c r="A9" s="135"/>
      <c r="B9" s="8" t="s">
        <v>19</v>
      </c>
      <c r="C9" s="9">
        <v>0.03</v>
      </c>
      <c r="D9" s="43">
        <f>D3*C9</f>
        <v>31568</v>
      </c>
      <c r="E9" s="43">
        <f>E3*C9</f>
        <v>7500</v>
      </c>
      <c r="F9" s="43">
        <f>F3*C9</f>
        <v>10800</v>
      </c>
      <c r="G9" s="43">
        <f>G3*C9</f>
        <v>13770</v>
      </c>
      <c r="H9" s="43">
        <f>H3*C9</f>
        <v>21600</v>
      </c>
      <c r="I9" s="43">
        <f>I3*C9</f>
        <v>7295</v>
      </c>
      <c r="J9" s="43">
        <f>J3*C9</f>
        <v>10200</v>
      </c>
      <c r="K9" s="43">
        <f>K3*C9</f>
        <v>3698</v>
      </c>
      <c r="L9" s="43">
        <f t="shared" si="0"/>
        <v>106431</v>
      </c>
    </row>
    <row r="10" spans="1:12" ht="17.25" thickBot="1">
      <c r="A10" s="136"/>
      <c r="B10" s="8" t="s">
        <v>20</v>
      </c>
      <c r="C10" s="9">
        <v>0.05</v>
      </c>
      <c r="D10" s="43">
        <f>D3*C10</f>
        <v>52614</v>
      </c>
      <c r="E10" s="43">
        <f>E3*C10</f>
        <v>12500</v>
      </c>
      <c r="F10" s="43">
        <f>F3*C10</f>
        <v>18000</v>
      </c>
      <c r="G10" s="43">
        <f>G3*C10</f>
        <v>22950</v>
      </c>
      <c r="H10" s="43">
        <f>H3*C10</f>
        <v>36000</v>
      </c>
      <c r="I10" s="43">
        <f>I3*C10</f>
        <v>12158</v>
      </c>
      <c r="J10" s="43">
        <f>J3*C10</f>
        <v>17000</v>
      </c>
      <c r="K10" s="43">
        <f>K3*C10</f>
        <v>6163</v>
      </c>
      <c r="L10" s="43">
        <f t="shared" si="0"/>
        <v>177385</v>
      </c>
    </row>
    <row r="11" spans="1:12" ht="17.25" thickBot="1">
      <c r="A11" s="129" t="s">
        <v>21</v>
      </c>
      <c r="B11" s="8" t="s">
        <v>22</v>
      </c>
      <c r="C11" s="9">
        <v>0.04</v>
      </c>
      <c r="D11" s="43">
        <f>D3*C11</f>
        <v>42091</v>
      </c>
      <c r="E11" s="43">
        <f>E3*C11</f>
        <v>10000</v>
      </c>
      <c r="F11" s="43">
        <f>F3*C11</f>
        <v>14400</v>
      </c>
      <c r="G11" s="43">
        <f>G3*C11</f>
        <v>18360</v>
      </c>
      <c r="H11" s="43">
        <f>H3*C11</f>
        <v>28800</v>
      </c>
      <c r="I11" s="43">
        <f>I3*C11</f>
        <v>9726</v>
      </c>
      <c r="J11" s="43">
        <f>J3*C11</f>
        <v>13600</v>
      </c>
      <c r="K11" s="43">
        <f>K3*C11</f>
        <v>4930</v>
      </c>
      <c r="L11" s="43">
        <f t="shared" si="0"/>
        <v>141907</v>
      </c>
    </row>
    <row r="12" spans="1:12" ht="17.25" thickBot="1">
      <c r="A12" s="130"/>
      <c r="B12" s="8" t="s">
        <v>23</v>
      </c>
      <c r="C12" s="9">
        <v>0.04</v>
      </c>
      <c r="D12" s="43">
        <f>D3*C12</f>
        <v>42091</v>
      </c>
      <c r="E12" s="43">
        <f>E3*C12</f>
        <v>10000</v>
      </c>
      <c r="F12" s="43">
        <f>F3*C12</f>
        <v>14400</v>
      </c>
      <c r="G12" s="43">
        <f>G3*C12</f>
        <v>18360</v>
      </c>
      <c r="H12" s="43">
        <f>H3*C12</f>
        <v>28800</v>
      </c>
      <c r="I12" s="43">
        <f>I3*C12</f>
        <v>9726</v>
      </c>
      <c r="J12" s="43">
        <f>J3*C12</f>
        <v>13600</v>
      </c>
      <c r="K12" s="43">
        <f>K3*C12</f>
        <v>4930</v>
      </c>
      <c r="L12" s="43">
        <f t="shared" si="0"/>
        <v>141907</v>
      </c>
    </row>
    <row r="13" spans="1:12" ht="17.25" thickBot="1">
      <c r="A13" s="131"/>
      <c r="B13" s="8" t="s">
        <v>50</v>
      </c>
      <c r="C13" s="9">
        <v>0.06</v>
      </c>
      <c r="D13" s="43">
        <f>D3*C13</f>
        <v>63137</v>
      </c>
      <c r="E13" s="43">
        <f>E3*C13</f>
        <v>15000</v>
      </c>
      <c r="F13" s="43">
        <f>F3*C13</f>
        <v>21600</v>
      </c>
      <c r="G13" s="43">
        <f>G3*C13</f>
        <v>27540</v>
      </c>
      <c r="H13" s="43">
        <f>H3*C13</f>
        <v>43200</v>
      </c>
      <c r="I13" s="43">
        <f>I3*C13</f>
        <v>14589</v>
      </c>
      <c r="J13" s="43">
        <f>J3*C13</f>
        <v>20400</v>
      </c>
      <c r="K13" s="43">
        <f>K3*C13</f>
        <v>7395</v>
      </c>
      <c r="L13" s="43">
        <f t="shared" si="0"/>
        <v>212861</v>
      </c>
    </row>
    <row r="14" spans="1:12" ht="20.25" customHeight="1" thickBot="1">
      <c r="A14" s="132" t="s">
        <v>24</v>
      </c>
      <c r="B14" s="8" t="s">
        <v>25</v>
      </c>
      <c r="C14" s="9">
        <v>0.03</v>
      </c>
      <c r="D14" s="43">
        <f>D3*C14</f>
        <v>31568</v>
      </c>
      <c r="E14" s="43">
        <f>E3*C14</f>
        <v>7500</v>
      </c>
      <c r="F14" s="43">
        <f>F3*C14</f>
        <v>10800</v>
      </c>
      <c r="G14" s="43">
        <f>G3*C14</f>
        <v>13770</v>
      </c>
      <c r="H14" s="43">
        <f>H3*C14</f>
        <v>21600</v>
      </c>
      <c r="I14" s="43">
        <f>I3*C14</f>
        <v>7295</v>
      </c>
      <c r="J14" s="43">
        <f>J3*C14</f>
        <v>10200</v>
      </c>
      <c r="K14" s="43">
        <f>K3*C14</f>
        <v>3698</v>
      </c>
      <c r="L14" s="43">
        <f t="shared" si="0"/>
        <v>106431</v>
      </c>
    </row>
    <row r="15" spans="1:12" ht="17.25" thickBot="1">
      <c r="A15" s="133"/>
      <c r="B15" s="8" t="s">
        <v>26</v>
      </c>
      <c r="C15" s="9">
        <v>0.03</v>
      </c>
      <c r="D15" s="43">
        <f>D3*C15</f>
        <v>31568</v>
      </c>
      <c r="E15" s="43">
        <f>E3*C15</f>
        <v>7500</v>
      </c>
      <c r="F15" s="43">
        <f>F3*C15</f>
        <v>10800</v>
      </c>
      <c r="G15" s="43">
        <f>G3*C15</f>
        <v>13770</v>
      </c>
      <c r="H15" s="43">
        <f>H3*C15</f>
        <v>21600</v>
      </c>
      <c r="I15" s="43">
        <f>I3*C15</f>
        <v>7295</v>
      </c>
      <c r="J15" s="43">
        <f>J3*C15</f>
        <v>10200</v>
      </c>
      <c r="K15" s="43">
        <f>K3*C15</f>
        <v>3698</v>
      </c>
      <c r="L15" s="43">
        <f t="shared" si="0"/>
        <v>106431</v>
      </c>
    </row>
    <row r="16" spans="1:12" ht="17.25" thickBot="1">
      <c r="A16" s="133"/>
      <c r="B16" s="8" t="s">
        <v>27</v>
      </c>
      <c r="C16" s="9">
        <v>0.03</v>
      </c>
      <c r="D16" s="43">
        <f>D3*C16</f>
        <v>31568</v>
      </c>
      <c r="E16" s="43">
        <f>E3*C16</f>
        <v>7500</v>
      </c>
      <c r="F16" s="43">
        <f>F3*C16</f>
        <v>10800</v>
      </c>
      <c r="G16" s="43">
        <f>G3*C16</f>
        <v>13770</v>
      </c>
      <c r="H16" s="43">
        <f>H3*C16</f>
        <v>21600</v>
      </c>
      <c r="I16" s="43">
        <f>I3*C16</f>
        <v>7295</v>
      </c>
      <c r="J16" s="43">
        <f>J3*C16</f>
        <v>10200</v>
      </c>
      <c r="K16" s="43">
        <f>K3*C16</f>
        <v>3698</v>
      </c>
      <c r="L16" s="43">
        <f t="shared" si="0"/>
        <v>106431</v>
      </c>
    </row>
    <row r="17" spans="1:12" ht="17.25" thickBot="1">
      <c r="A17" s="134"/>
      <c r="B17" s="8" t="s">
        <v>28</v>
      </c>
      <c r="C17" s="9">
        <v>0.03</v>
      </c>
      <c r="D17" s="43">
        <f>D3*C17</f>
        <v>31568</v>
      </c>
      <c r="E17" s="43">
        <f>E3*C17</f>
        <v>7500</v>
      </c>
      <c r="F17" s="43">
        <f>F3*C17</f>
        <v>10800</v>
      </c>
      <c r="G17" s="43">
        <f>G3*C17</f>
        <v>13770</v>
      </c>
      <c r="H17" s="43">
        <f>H3*C17</f>
        <v>21600</v>
      </c>
      <c r="I17" s="43">
        <f>I3*C17</f>
        <v>7295</v>
      </c>
      <c r="J17" s="43">
        <f>J3*C17</f>
        <v>10200</v>
      </c>
      <c r="K17" s="43">
        <f>K3*C17</f>
        <v>3698</v>
      </c>
      <c r="L17" s="43">
        <f t="shared" si="0"/>
        <v>106431</v>
      </c>
    </row>
    <row r="18" spans="1:12" ht="17.25" thickBot="1">
      <c r="A18" s="132" t="s">
        <v>29</v>
      </c>
      <c r="B18" s="8" t="s">
        <v>30</v>
      </c>
      <c r="C18" s="9">
        <v>0.03</v>
      </c>
      <c r="D18" s="43">
        <f>D3*C18</f>
        <v>31568</v>
      </c>
      <c r="E18" s="43">
        <f>E3*C18</f>
        <v>7500</v>
      </c>
      <c r="F18" s="43">
        <f>F3*C18</f>
        <v>10800</v>
      </c>
      <c r="G18" s="43">
        <f>G3*C18</f>
        <v>13770</v>
      </c>
      <c r="H18" s="43">
        <f>H3*C18</f>
        <v>21600</v>
      </c>
      <c r="I18" s="43">
        <f>I3*C18</f>
        <v>7295</v>
      </c>
      <c r="J18" s="43">
        <f>J3*C18</f>
        <v>10200</v>
      </c>
      <c r="K18" s="43">
        <f>K3*C18</f>
        <v>3698</v>
      </c>
      <c r="L18" s="43">
        <f t="shared" si="0"/>
        <v>106431</v>
      </c>
    </row>
    <row r="19" spans="1:12" ht="17.25" thickBot="1">
      <c r="A19" s="133"/>
      <c r="B19" s="8" t="s">
        <v>31</v>
      </c>
      <c r="C19" s="9">
        <v>0.03</v>
      </c>
      <c r="D19" s="43">
        <f>D3*C19</f>
        <v>31568</v>
      </c>
      <c r="E19" s="43">
        <f>E3*C19</f>
        <v>7500</v>
      </c>
      <c r="F19" s="43">
        <f>F3*C19</f>
        <v>10800</v>
      </c>
      <c r="G19" s="43">
        <f>G3*C19</f>
        <v>13770</v>
      </c>
      <c r="H19" s="43">
        <f>H3*C19</f>
        <v>21600</v>
      </c>
      <c r="I19" s="43">
        <f>I3*C19</f>
        <v>7295</v>
      </c>
      <c r="J19" s="43">
        <f>J3*C19</f>
        <v>10200</v>
      </c>
      <c r="K19" s="43">
        <f>K3*C19</f>
        <v>3698</v>
      </c>
      <c r="L19" s="43">
        <f t="shared" si="0"/>
        <v>106431</v>
      </c>
    </row>
    <row r="20" spans="1:12" ht="19.5" customHeight="1" thickBot="1">
      <c r="A20" s="133"/>
      <c r="B20" s="8" t="s">
        <v>32</v>
      </c>
      <c r="C20" s="9">
        <v>0.03</v>
      </c>
      <c r="D20" s="43">
        <f>D3*C20</f>
        <v>31568</v>
      </c>
      <c r="E20" s="43">
        <f>E3*C20</f>
        <v>7500</v>
      </c>
      <c r="F20" s="43">
        <f>F3*C20</f>
        <v>10800</v>
      </c>
      <c r="G20" s="43">
        <f>G3*C20</f>
        <v>13770</v>
      </c>
      <c r="H20" s="43">
        <f>H3*C20</f>
        <v>21600</v>
      </c>
      <c r="I20" s="43">
        <f>I3*C20</f>
        <v>7295</v>
      </c>
      <c r="J20" s="43">
        <f>J3*C20</f>
        <v>10200</v>
      </c>
      <c r="K20" s="43">
        <f>K3*C20</f>
        <v>3698</v>
      </c>
      <c r="L20" s="43">
        <f t="shared" si="0"/>
        <v>106431</v>
      </c>
    </row>
    <row r="21" spans="1:12" ht="17.25" thickBot="1">
      <c r="A21" s="134"/>
      <c r="B21" s="8" t="s">
        <v>33</v>
      </c>
      <c r="C21" s="9">
        <v>0.05</v>
      </c>
      <c r="D21" s="43">
        <f>D3*C21</f>
        <v>52614</v>
      </c>
      <c r="E21" s="43">
        <f>E3*C21</f>
        <v>12500</v>
      </c>
      <c r="F21" s="43">
        <f>F3*C21</f>
        <v>18000</v>
      </c>
      <c r="G21" s="43">
        <f>G3*C21</f>
        <v>22950</v>
      </c>
      <c r="H21" s="43">
        <f>H3*C21</f>
        <v>36000</v>
      </c>
      <c r="I21" s="43">
        <f>I3*C21</f>
        <v>12158</v>
      </c>
      <c r="J21" s="43">
        <f>J3*C21</f>
        <v>17000</v>
      </c>
      <c r="K21" s="43">
        <f>K3*C21</f>
        <v>6163</v>
      </c>
      <c r="L21" s="43">
        <f t="shared" si="0"/>
        <v>177385</v>
      </c>
    </row>
    <row r="22" spans="1:12" ht="17.25" thickBot="1">
      <c r="A22" s="132" t="s">
        <v>34</v>
      </c>
      <c r="B22" s="8" t="s">
        <v>35</v>
      </c>
      <c r="C22" s="9">
        <v>0.08</v>
      </c>
      <c r="D22" s="43">
        <f>D3*C22</f>
        <v>84182</v>
      </c>
      <c r="E22" s="43">
        <f>E3*C22</f>
        <v>20000</v>
      </c>
      <c r="F22" s="43">
        <f>F3*C22</f>
        <v>28800</v>
      </c>
      <c r="G22" s="43">
        <f>G3*C22</f>
        <v>36720</v>
      </c>
      <c r="H22" s="43">
        <f>H3*C22</f>
        <v>57600</v>
      </c>
      <c r="I22" s="43">
        <f>I3*C22</f>
        <v>19452</v>
      </c>
      <c r="J22" s="43">
        <f>J3*C22</f>
        <v>27200</v>
      </c>
      <c r="K22" s="43">
        <f>K3*C22</f>
        <v>9860</v>
      </c>
      <c r="L22" s="43">
        <f t="shared" si="0"/>
        <v>283814</v>
      </c>
    </row>
    <row r="23" spans="1:12" ht="17.25" thickBot="1">
      <c r="A23" s="133"/>
      <c r="B23" s="8" t="s">
        <v>36</v>
      </c>
      <c r="C23" s="9">
        <v>0.25</v>
      </c>
      <c r="D23" s="43">
        <f>D3*C23</f>
        <v>263070</v>
      </c>
      <c r="E23" s="43">
        <f>E3*C23</f>
        <v>62500</v>
      </c>
      <c r="F23" s="43">
        <f>F3*C23</f>
        <v>90000</v>
      </c>
      <c r="G23" s="43">
        <f>G3*C23</f>
        <v>114750</v>
      </c>
      <c r="H23" s="43">
        <f>H3*C23</f>
        <v>180000</v>
      </c>
      <c r="I23" s="43">
        <f>I3*C23</f>
        <v>60788</v>
      </c>
      <c r="J23" s="43">
        <f>J3*C23</f>
        <v>85000</v>
      </c>
      <c r="K23" s="43">
        <f>K3*C23</f>
        <v>30813</v>
      </c>
      <c r="L23" s="43">
        <f t="shared" si="0"/>
        <v>886921</v>
      </c>
    </row>
    <row r="24" spans="1:12" ht="17.25" thickBot="1">
      <c r="A24" s="134"/>
      <c r="B24" s="8" t="s">
        <v>9</v>
      </c>
      <c r="C24" s="9">
        <f>SUM(C4:C23)</f>
        <v>1</v>
      </c>
      <c r="D24" s="43">
        <f>D3*C24</f>
        <v>1052280</v>
      </c>
      <c r="E24" s="43">
        <f>E3*C24</f>
        <v>250000</v>
      </c>
      <c r="F24" s="43">
        <f>F3*C24</f>
        <v>360000</v>
      </c>
      <c r="G24" s="43">
        <f>G3*C24</f>
        <v>459000</v>
      </c>
      <c r="H24" s="43">
        <f>H3*C24</f>
        <v>720000</v>
      </c>
      <c r="I24" s="43">
        <f>I3*C24</f>
        <v>243150</v>
      </c>
      <c r="J24" s="43">
        <f>J3*C24</f>
        <v>340000</v>
      </c>
      <c r="K24" s="43">
        <f>K3*C24</f>
        <v>123250</v>
      </c>
      <c r="L24" s="43">
        <f t="shared" si="0"/>
        <v>3547680</v>
      </c>
    </row>
    <row r="25" ht="16.5">
      <c r="A25" s="13" t="s">
        <v>73</v>
      </c>
    </row>
    <row r="26" ht="16.5">
      <c r="A26" s="14" t="s">
        <v>74</v>
      </c>
    </row>
    <row r="27" ht="16.5">
      <c r="A27" s="14" t="s">
        <v>39</v>
      </c>
    </row>
    <row r="28" ht="16.5">
      <c r="A28" s="13" t="s">
        <v>75</v>
      </c>
    </row>
    <row r="29" ht="16.5">
      <c r="A29" s="44"/>
    </row>
  </sheetData>
  <sheetProtection/>
  <mergeCells count="7">
    <mergeCell ref="A14:A17"/>
    <mergeCell ref="A18:A21"/>
    <mergeCell ref="A22:A24"/>
    <mergeCell ref="A1:L1"/>
    <mergeCell ref="A4:A10"/>
    <mergeCell ref="A11:A13"/>
    <mergeCell ref="A2:A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8.125" style="0" customWidth="1"/>
    <col min="9" max="9" width="8.125" style="0" customWidth="1"/>
    <col min="11" max="11" width="8.75390625" style="0" customWidth="1"/>
    <col min="12" max="12" width="9.25390625" style="39" customWidth="1"/>
  </cols>
  <sheetData>
    <row r="1" spans="1:12" ht="26.25" thickBot="1">
      <c r="A1" s="123" t="s">
        <v>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7.5" customHeight="1">
      <c r="A2" s="150" t="s">
        <v>0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29" t="s">
        <v>57</v>
      </c>
      <c r="H2" s="29" t="s">
        <v>58</v>
      </c>
      <c r="I2" s="29" t="s">
        <v>59</v>
      </c>
      <c r="J2" s="29" t="s">
        <v>60</v>
      </c>
      <c r="K2" s="29" t="s">
        <v>61</v>
      </c>
      <c r="L2" s="27" t="s">
        <v>9</v>
      </c>
    </row>
    <row r="3" spans="1:12" ht="24.75" customHeight="1" thickBot="1">
      <c r="A3" s="151"/>
      <c r="B3" s="30" t="s">
        <v>2</v>
      </c>
      <c r="C3" s="31" t="s">
        <v>4</v>
      </c>
      <c r="D3" s="32">
        <v>566879</v>
      </c>
      <c r="E3" s="33">
        <v>0</v>
      </c>
      <c r="F3" s="32">
        <v>360000</v>
      </c>
      <c r="G3" s="32">
        <v>495000</v>
      </c>
      <c r="H3" s="32">
        <v>975000</v>
      </c>
      <c r="I3" s="32">
        <v>240000</v>
      </c>
      <c r="J3" s="33">
        <v>0</v>
      </c>
      <c r="K3" s="32">
        <v>250000</v>
      </c>
      <c r="L3" s="40">
        <f>SUM(D3:K3)</f>
        <v>2886879</v>
      </c>
    </row>
    <row r="4" spans="1:12" ht="24.75" customHeight="1" thickBot="1">
      <c r="A4" s="144" t="s">
        <v>62</v>
      </c>
      <c r="B4" s="34" t="s">
        <v>63</v>
      </c>
      <c r="C4" s="35">
        <v>0.05</v>
      </c>
      <c r="D4" s="36">
        <f>D3*C4</f>
        <v>28344</v>
      </c>
      <c r="E4" s="36">
        <f>E3*C4</f>
        <v>0</v>
      </c>
      <c r="F4" s="36">
        <f>F3*C4</f>
        <v>18000</v>
      </c>
      <c r="G4" s="36">
        <f>G3*C4</f>
        <v>24750</v>
      </c>
      <c r="H4" s="36">
        <f>H3*C4</f>
        <v>48750</v>
      </c>
      <c r="I4" s="36">
        <f>I3*C4</f>
        <v>12000</v>
      </c>
      <c r="J4" s="36">
        <f>J3*C4</f>
        <v>0</v>
      </c>
      <c r="K4" s="36">
        <f>K3*C4</f>
        <v>12500</v>
      </c>
      <c r="L4" s="36">
        <f>SUM(D4:K4)</f>
        <v>144344</v>
      </c>
    </row>
    <row r="5" spans="1:12" ht="24.75" customHeight="1" thickBot="1">
      <c r="A5" s="145"/>
      <c r="B5" s="34" t="s">
        <v>64</v>
      </c>
      <c r="C5" s="35">
        <v>0.05</v>
      </c>
      <c r="D5" s="36">
        <f>D3*C5</f>
        <v>28344</v>
      </c>
      <c r="E5" s="36">
        <f>E3*C5</f>
        <v>0</v>
      </c>
      <c r="F5" s="36">
        <f>F3*C5</f>
        <v>18000</v>
      </c>
      <c r="G5" s="36">
        <f>G3*C5</f>
        <v>24750</v>
      </c>
      <c r="H5" s="36">
        <f>H3*C5</f>
        <v>48750</v>
      </c>
      <c r="I5" s="36">
        <f>I3*C5</f>
        <v>12000</v>
      </c>
      <c r="J5" s="36">
        <f>J3*C5</f>
        <v>0</v>
      </c>
      <c r="K5" s="36">
        <f>K3*C5</f>
        <v>12500</v>
      </c>
      <c r="L5" s="36">
        <f aca="true" t="shared" si="0" ref="L5:L23">SUM(D5:K5)</f>
        <v>144344</v>
      </c>
    </row>
    <row r="6" spans="1:12" ht="24.75" customHeight="1" thickBot="1">
      <c r="A6" s="145"/>
      <c r="B6" s="34" t="s">
        <v>16</v>
      </c>
      <c r="C6" s="35">
        <v>0.05</v>
      </c>
      <c r="D6" s="36">
        <f>D3*C6</f>
        <v>28344</v>
      </c>
      <c r="E6" s="36">
        <f>E3*C6</f>
        <v>0</v>
      </c>
      <c r="F6" s="36">
        <f>F3*C6</f>
        <v>18000</v>
      </c>
      <c r="G6" s="36">
        <f>G3*C6</f>
        <v>24750</v>
      </c>
      <c r="H6" s="36">
        <f>H3*C6</f>
        <v>48750</v>
      </c>
      <c r="I6" s="36">
        <f>I3*C6</f>
        <v>12000</v>
      </c>
      <c r="J6" s="36">
        <f>J3*C6</f>
        <v>0</v>
      </c>
      <c r="K6" s="36">
        <f>K3*C6</f>
        <v>12500</v>
      </c>
      <c r="L6" s="36">
        <f t="shared" si="0"/>
        <v>144344</v>
      </c>
    </row>
    <row r="7" spans="1:12" ht="24.75" customHeight="1" thickBot="1">
      <c r="A7" s="145"/>
      <c r="B7" s="34" t="s">
        <v>17</v>
      </c>
      <c r="C7" s="35">
        <v>0.05</v>
      </c>
      <c r="D7" s="36">
        <f>D3*C7</f>
        <v>28344</v>
      </c>
      <c r="E7" s="36">
        <f>E3*C7</f>
        <v>0</v>
      </c>
      <c r="F7" s="36">
        <f>F3*C7</f>
        <v>18000</v>
      </c>
      <c r="G7" s="36">
        <f>G3*C7</f>
        <v>24750</v>
      </c>
      <c r="H7" s="36">
        <f>H3*C7</f>
        <v>48750</v>
      </c>
      <c r="I7" s="36">
        <f>I3*C7</f>
        <v>12000</v>
      </c>
      <c r="J7" s="36">
        <f>J3*C7</f>
        <v>0</v>
      </c>
      <c r="K7" s="36">
        <f>K3*C7</f>
        <v>12500</v>
      </c>
      <c r="L7" s="36">
        <f t="shared" si="0"/>
        <v>144344</v>
      </c>
    </row>
    <row r="8" spans="1:12" ht="24.75" customHeight="1" thickBot="1">
      <c r="A8" s="145"/>
      <c r="B8" s="34" t="s">
        <v>19</v>
      </c>
      <c r="C8" s="35">
        <v>0.04</v>
      </c>
      <c r="D8" s="36">
        <f>D3*C8</f>
        <v>22675</v>
      </c>
      <c r="E8" s="36">
        <f>E3*C8</f>
        <v>0</v>
      </c>
      <c r="F8" s="36">
        <f>F3*C8</f>
        <v>14400</v>
      </c>
      <c r="G8" s="36">
        <f>G3*C8</f>
        <v>19800</v>
      </c>
      <c r="H8" s="36">
        <f>H3*C8</f>
        <v>39000</v>
      </c>
      <c r="I8" s="36">
        <f>I3*C8</f>
        <v>9600</v>
      </c>
      <c r="J8" s="36">
        <f>J3*C8</f>
        <v>0</v>
      </c>
      <c r="K8" s="36">
        <f>K3*C8</f>
        <v>10000</v>
      </c>
      <c r="L8" s="36">
        <f t="shared" si="0"/>
        <v>115475</v>
      </c>
    </row>
    <row r="9" spans="1:12" ht="24.75" customHeight="1" thickBot="1">
      <c r="A9" s="146"/>
      <c r="B9" s="34" t="s">
        <v>20</v>
      </c>
      <c r="C9" s="35">
        <v>0.06</v>
      </c>
      <c r="D9" s="36">
        <f>D3*C9</f>
        <v>34013</v>
      </c>
      <c r="E9" s="36">
        <f>E3*C9</f>
        <v>0</v>
      </c>
      <c r="F9" s="36">
        <f>F3*C9</f>
        <v>21600</v>
      </c>
      <c r="G9" s="36">
        <f>G3*C9</f>
        <v>29700</v>
      </c>
      <c r="H9" s="36">
        <f>H3*C9</f>
        <v>58500</v>
      </c>
      <c r="I9" s="36">
        <f>I3*C9</f>
        <v>14400</v>
      </c>
      <c r="J9" s="36">
        <f>J3*C9</f>
        <v>0</v>
      </c>
      <c r="K9" s="36">
        <f>K3*C9</f>
        <v>15000</v>
      </c>
      <c r="L9" s="36">
        <f t="shared" si="0"/>
        <v>173213</v>
      </c>
    </row>
    <row r="10" spans="1:12" ht="24.75" customHeight="1" thickBot="1">
      <c r="A10" s="147" t="s">
        <v>65</v>
      </c>
      <c r="B10" s="34" t="s">
        <v>22</v>
      </c>
      <c r="C10" s="35">
        <v>0.05</v>
      </c>
      <c r="D10" s="36">
        <f>D3*C10</f>
        <v>28344</v>
      </c>
      <c r="E10" s="36">
        <f>E3*C10</f>
        <v>0</v>
      </c>
      <c r="F10" s="36">
        <f>F3*C10</f>
        <v>18000</v>
      </c>
      <c r="G10" s="36">
        <f>G3*C10</f>
        <v>24750</v>
      </c>
      <c r="H10" s="36">
        <f>H3*C10</f>
        <v>48750</v>
      </c>
      <c r="I10" s="36">
        <f>I3*C10</f>
        <v>12000</v>
      </c>
      <c r="J10" s="36">
        <f>J3*C10</f>
        <v>0</v>
      </c>
      <c r="K10" s="36">
        <f>K3*C10</f>
        <v>12500</v>
      </c>
      <c r="L10" s="36">
        <f t="shared" si="0"/>
        <v>144344</v>
      </c>
    </row>
    <row r="11" spans="1:12" ht="24.75" customHeight="1" thickBot="1">
      <c r="A11" s="148"/>
      <c r="B11" s="34" t="s">
        <v>23</v>
      </c>
      <c r="C11" s="35">
        <v>0.05</v>
      </c>
      <c r="D11" s="36">
        <f>D3*C11</f>
        <v>28344</v>
      </c>
      <c r="E11" s="36">
        <f>E3*C11</f>
        <v>0</v>
      </c>
      <c r="F11" s="36">
        <f>F3*C11</f>
        <v>18000</v>
      </c>
      <c r="G11" s="36">
        <f>G3*C11</f>
        <v>24750</v>
      </c>
      <c r="H11" s="36">
        <f>H3*C11</f>
        <v>48750</v>
      </c>
      <c r="I11" s="36">
        <f>I3*C11</f>
        <v>12000</v>
      </c>
      <c r="J11" s="36">
        <f>J3*C11</f>
        <v>0</v>
      </c>
      <c r="K11" s="36">
        <f>K3*C11</f>
        <v>12500</v>
      </c>
      <c r="L11" s="36">
        <f t="shared" si="0"/>
        <v>144344</v>
      </c>
    </row>
    <row r="12" spans="1:12" ht="24.75" customHeight="1" thickBot="1">
      <c r="A12" s="149"/>
      <c r="B12" s="34" t="s">
        <v>50</v>
      </c>
      <c r="C12" s="35">
        <v>0.06</v>
      </c>
      <c r="D12" s="36">
        <f>D3*C12</f>
        <v>34013</v>
      </c>
      <c r="E12" s="36">
        <f>E3*C12</f>
        <v>0</v>
      </c>
      <c r="F12" s="36">
        <f>F3*C12</f>
        <v>21600</v>
      </c>
      <c r="G12" s="36">
        <f>G3*C12</f>
        <v>29700</v>
      </c>
      <c r="H12" s="36">
        <f>H3*C12</f>
        <v>58500</v>
      </c>
      <c r="I12" s="36">
        <f>I3*C12</f>
        <v>14400</v>
      </c>
      <c r="J12" s="36">
        <f>J3*C12</f>
        <v>0</v>
      </c>
      <c r="K12" s="36">
        <f>K3*C12</f>
        <v>15000</v>
      </c>
      <c r="L12" s="36">
        <f t="shared" si="0"/>
        <v>173213</v>
      </c>
    </row>
    <row r="13" spans="1:12" ht="24.75" customHeight="1" thickBot="1">
      <c r="A13" s="144" t="s">
        <v>66</v>
      </c>
      <c r="B13" s="34" t="s">
        <v>25</v>
      </c>
      <c r="C13" s="35">
        <v>0.04</v>
      </c>
      <c r="D13" s="36">
        <f>D3*C13</f>
        <v>22675</v>
      </c>
      <c r="E13" s="36">
        <f>E3*C13</f>
        <v>0</v>
      </c>
      <c r="F13" s="36">
        <f>F3*C13</f>
        <v>14400</v>
      </c>
      <c r="G13" s="36">
        <f>G3*C13</f>
        <v>19800</v>
      </c>
      <c r="H13" s="36">
        <f>H3*C13</f>
        <v>39000</v>
      </c>
      <c r="I13" s="36">
        <f>I3*C13</f>
        <v>9600</v>
      </c>
      <c r="J13" s="36">
        <f>J3*C13</f>
        <v>0</v>
      </c>
      <c r="K13" s="36">
        <f>K3*C13</f>
        <v>10000</v>
      </c>
      <c r="L13" s="36">
        <f t="shared" si="0"/>
        <v>115475</v>
      </c>
    </row>
    <row r="14" spans="1:12" ht="24.75" customHeight="1" thickBot="1">
      <c r="A14" s="145"/>
      <c r="B14" s="34" t="s">
        <v>26</v>
      </c>
      <c r="C14" s="35">
        <v>0.04</v>
      </c>
      <c r="D14" s="36">
        <f>D3*C14</f>
        <v>22675</v>
      </c>
      <c r="E14" s="36">
        <f>E3*C14</f>
        <v>0</v>
      </c>
      <c r="F14" s="36">
        <f>F3*C14</f>
        <v>14400</v>
      </c>
      <c r="G14" s="36">
        <f>G3*C14</f>
        <v>19800</v>
      </c>
      <c r="H14" s="36">
        <f>H3*C14</f>
        <v>39000</v>
      </c>
      <c r="I14" s="36">
        <f>I3*C14</f>
        <v>9600</v>
      </c>
      <c r="J14" s="36">
        <f>J3*C14</f>
        <v>0</v>
      </c>
      <c r="K14" s="36">
        <f>K3*C14</f>
        <v>10000</v>
      </c>
      <c r="L14" s="36">
        <f t="shared" si="0"/>
        <v>115475</v>
      </c>
    </row>
    <row r="15" spans="1:12" ht="24.75" customHeight="1" thickBot="1">
      <c r="A15" s="145"/>
      <c r="B15" s="34" t="s">
        <v>27</v>
      </c>
      <c r="C15" s="35">
        <v>0.04</v>
      </c>
      <c r="D15" s="36">
        <f>D3*C15</f>
        <v>22675</v>
      </c>
      <c r="E15" s="36">
        <f>E3*C15</f>
        <v>0</v>
      </c>
      <c r="F15" s="36">
        <f>F3*C15</f>
        <v>14400</v>
      </c>
      <c r="G15" s="36">
        <f>G3*C15</f>
        <v>19800</v>
      </c>
      <c r="H15" s="36">
        <f>H3*C15</f>
        <v>39000</v>
      </c>
      <c r="I15" s="36">
        <f>I3*C15</f>
        <v>9600</v>
      </c>
      <c r="J15" s="36">
        <f>J3*C15</f>
        <v>0</v>
      </c>
      <c r="K15" s="36">
        <f>K3*C15</f>
        <v>10000</v>
      </c>
      <c r="L15" s="36">
        <f t="shared" si="0"/>
        <v>115475</v>
      </c>
    </row>
    <row r="16" spans="1:12" ht="24.75" customHeight="1" thickBot="1">
      <c r="A16" s="146"/>
      <c r="B16" s="34" t="s">
        <v>28</v>
      </c>
      <c r="C16" s="35">
        <v>0.04</v>
      </c>
      <c r="D16" s="36">
        <f>D3*C16</f>
        <v>22675</v>
      </c>
      <c r="E16" s="36">
        <f>E3*C16</f>
        <v>0</v>
      </c>
      <c r="F16" s="36">
        <f>F3*C16</f>
        <v>14400</v>
      </c>
      <c r="G16" s="36">
        <f>G3*C16</f>
        <v>19800</v>
      </c>
      <c r="H16" s="36">
        <f>H3*C16</f>
        <v>39000</v>
      </c>
      <c r="I16" s="36">
        <f>I3*C16</f>
        <v>9600</v>
      </c>
      <c r="J16" s="36">
        <f>J3*C16</f>
        <v>0</v>
      </c>
      <c r="K16" s="36">
        <f>K3*C16</f>
        <v>10000</v>
      </c>
      <c r="L16" s="36">
        <f t="shared" si="0"/>
        <v>115475</v>
      </c>
    </row>
    <row r="17" spans="1:12" ht="24.75" customHeight="1" thickBot="1">
      <c r="A17" s="144" t="s">
        <v>67</v>
      </c>
      <c r="B17" s="34" t="s">
        <v>30</v>
      </c>
      <c r="C17" s="35">
        <v>0.04</v>
      </c>
      <c r="D17" s="36">
        <f>D3*C17</f>
        <v>22675</v>
      </c>
      <c r="E17" s="36">
        <f>E3*C17</f>
        <v>0</v>
      </c>
      <c r="F17" s="36">
        <f>F3*C17</f>
        <v>14400</v>
      </c>
      <c r="G17" s="36">
        <f>G3*C17</f>
        <v>19800</v>
      </c>
      <c r="H17" s="36">
        <f>H3*C17</f>
        <v>39000</v>
      </c>
      <c r="I17" s="36">
        <f>I3*C17</f>
        <v>9600</v>
      </c>
      <c r="J17" s="36">
        <f>J3*C17</f>
        <v>0</v>
      </c>
      <c r="K17" s="36">
        <f>K3*C17</f>
        <v>10000</v>
      </c>
      <c r="L17" s="36">
        <f t="shared" si="0"/>
        <v>115475</v>
      </c>
    </row>
    <row r="18" spans="1:12" ht="24.75" customHeight="1" thickBot="1">
      <c r="A18" s="145"/>
      <c r="B18" s="34" t="s">
        <v>31</v>
      </c>
      <c r="C18" s="35">
        <v>0.04</v>
      </c>
      <c r="D18" s="36">
        <f>D3*C18</f>
        <v>22675</v>
      </c>
      <c r="E18" s="36">
        <f>E3*C18</f>
        <v>0</v>
      </c>
      <c r="F18" s="36">
        <f>F3*C18</f>
        <v>14400</v>
      </c>
      <c r="G18" s="36">
        <f>G3*C18</f>
        <v>19800</v>
      </c>
      <c r="H18" s="36">
        <f>H3*C18</f>
        <v>39000</v>
      </c>
      <c r="I18" s="36">
        <f>I3*C18</f>
        <v>9600</v>
      </c>
      <c r="J18" s="36">
        <f>J3*C18</f>
        <v>0</v>
      </c>
      <c r="K18" s="36">
        <f>K3*C18</f>
        <v>10000</v>
      </c>
      <c r="L18" s="36">
        <f t="shared" si="0"/>
        <v>115475</v>
      </c>
    </row>
    <row r="19" spans="1:12" ht="24.75" customHeight="1" thickBot="1">
      <c r="A19" s="145"/>
      <c r="B19" s="34" t="s">
        <v>32</v>
      </c>
      <c r="C19" s="35">
        <v>0.04</v>
      </c>
      <c r="D19" s="36">
        <f>D3*C19</f>
        <v>22675</v>
      </c>
      <c r="E19" s="36">
        <f>E3*C19</f>
        <v>0</v>
      </c>
      <c r="F19" s="36">
        <f>F3*C19</f>
        <v>14400</v>
      </c>
      <c r="G19" s="36">
        <f>G3*C19</f>
        <v>19800</v>
      </c>
      <c r="H19" s="36">
        <f>H3*C19</f>
        <v>39000</v>
      </c>
      <c r="I19" s="36">
        <f>I3*C19</f>
        <v>9600</v>
      </c>
      <c r="J19" s="36">
        <f>J3*C19</f>
        <v>0</v>
      </c>
      <c r="K19" s="36">
        <f>K3*C19</f>
        <v>10000</v>
      </c>
      <c r="L19" s="36">
        <f t="shared" si="0"/>
        <v>115475</v>
      </c>
    </row>
    <row r="20" spans="1:12" ht="24.75" customHeight="1" thickBot="1">
      <c r="A20" s="146"/>
      <c r="B20" s="34" t="s">
        <v>33</v>
      </c>
      <c r="C20" s="35">
        <v>0.06</v>
      </c>
      <c r="D20" s="36">
        <f>D3*C20</f>
        <v>34013</v>
      </c>
      <c r="E20" s="36">
        <f>E3*C20</f>
        <v>0</v>
      </c>
      <c r="F20" s="36">
        <f>F3*C20</f>
        <v>21600</v>
      </c>
      <c r="G20" s="36">
        <f>G3*C20</f>
        <v>29700</v>
      </c>
      <c r="H20" s="36">
        <f>H3*C20</f>
        <v>58500</v>
      </c>
      <c r="I20" s="36">
        <f>I3*C20</f>
        <v>14400</v>
      </c>
      <c r="J20" s="36">
        <f>J3*C20</f>
        <v>0</v>
      </c>
      <c r="K20" s="36">
        <f>K3*C20</f>
        <v>15000</v>
      </c>
      <c r="L20" s="36">
        <f t="shared" si="0"/>
        <v>173213</v>
      </c>
    </row>
    <row r="21" spans="1:12" ht="24.75" customHeight="1" thickBot="1">
      <c r="A21" s="144" t="s">
        <v>34</v>
      </c>
      <c r="B21" s="34" t="s">
        <v>35</v>
      </c>
      <c r="C21" s="35">
        <v>0.08</v>
      </c>
      <c r="D21" s="36">
        <f>D3*C21</f>
        <v>45350</v>
      </c>
      <c r="E21" s="36">
        <f>E3*C21</f>
        <v>0</v>
      </c>
      <c r="F21" s="36">
        <f>F3*C21</f>
        <v>28800</v>
      </c>
      <c r="G21" s="36">
        <f>G3*C21</f>
        <v>39600</v>
      </c>
      <c r="H21" s="36">
        <f>H3*C21</f>
        <v>78000</v>
      </c>
      <c r="I21" s="36">
        <f>I3*C21</f>
        <v>19200</v>
      </c>
      <c r="J21" s="36">
        <f>J3*C21</f>
        <v>0</v>
      </c>
      <c r="K21" s="36">
        <f>K3*C21</f>
        <v>20000</v>
      </c>
      <c r="L21" s="36">
        <f t="shared" si="0"/>
        <v>230950</v>
      </c>
    </row>
    <row r="22" spans="1:12" ht="24.75" customHeight="1" thickBot="1">
      <c r="A22" s="145"/>
      <c r="B22" s="34" t="s">
        <v>36</v>
      </c>
      <c r="C22" s="35">
        <v>0.12</v>
      </c>
      <c r="D22" s="36">
        <f>D3*C22</f>
        <v>68025</v>
      </c>
      <c r="E22" s="36">
        <f>E3*C22</f>
        <v>0</v>
      </c>
      <c r="F22" s="36">
        <f>F3*C22</f>
        <v>43200</v>
      </c>
      <c r="G22" s="36">
        <f>G3*C22</f>
        <v>59400</v>
      </c>
      <c r="H22" s="36">
        <f>H3*C22</f>
        <v>117000</v>
      </c>
      <c r="I22" s="36">
        <f>I3*C22</f>
        <v>28800</v>
      </c>
      <c r="J22" s="36">
        <f>J3*C22</f>
        <v>0</v>
      </c>
      <c r="K22" s="36">
        <f>K3*C22</f>
        <v>30000</v>
      </c>
      <c r="L22" s="36">
        <f t="shared" si="0"/>
        <v>346425</v>
      </c>
    </row>
    <row r="23" spans="1:12" ht="24.75" customHeight="1" thickBot="1">
      <c r="A23" s="146"/>
      <c r="B23" s="34" t="s">
        <v>9</v>
      </c>
      <c r="C23" s="35">
        <f>SUM(C4:C22)</f>
        <v>1</v>
      </c>
      <c r="D23" s="37">
        <f>D3*C23</f>
        <v>566879</v>
      </c>
      <c r="E23" s="37">
        <f>E3*C23</f>
        <v>0</v>
      </c>
      <c r="F23" s="37">
        <f>F3*C23</f>
        <v>360000</v>
      </c>
      <c r="G23" s="37">
        <f>G3*C23</f>
        <v>495000</v>
      </c>
      <c r="H23" s="37">
        <f>H3*C23</f>
        <v>975000</v>
      </c>
      <c r="I23" s="37">
        <f>I3*C23</f>
        <v>240000</v>
      </c>
      <c r="J23" s="37">
        <f>J3*C23</f>
        <v>0</v>
      </c>
      <c r="K23" s="37">
        <f>K3*C23</f>
        <v>250000</v>
      </c>
      <c r="L23" s="37">
        <f t="shared" si="0"/>
        <v>2886879</v>
      </c>
    </row>
    <row r="24" spans="1:12" ht="24.75" customHeight="1">
      <c r="A24" s="155" t="s">
        <v>68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ht="50.25" customHeight="1">
      <c r="A25" s="152" t="s">
        <v>69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6" ht="24.75" customHeight="1">
      <c r="A26" s="1" t="s">
        <v>70</v>
      </c>
      <c r="B26" s="38"/>
      <c r="C26" s="38"/>
      <c r="D26" s="38"/>
      <c r="E26" s="38"/>
      <c r="F26" s="38"/>
    </row>
    <row r="27" spans="1:8" ht="24.75" customHeight="1">
      <c r="A27" s="154" t="s">
        <v>71</v>
      </c>
      <c r="B27" s="143"/>
      <c r="C27" s="143"/>
      <c r="D27" s="143"/>
      <c r="E27" s="143"/>
      <c r="F27" s="143"/>
      <c r="G27" s="143"/>
      <c r="H27" s="143"/>
    </row>
  </sheetData>
  <sheetProtection/>
  <mergeCells count="10">
    <mergeCell ref="A1:L1"/>
    <mergeCell ref="A4:A9"/>
    <mergeCell ref="A10:A12"/>
    <mergeCell ref="A2:A3"/>
    <mergeCell ref="A25:L25"/>
    <mergeCell ref="A27:H27"/>
    <mergeCell ref="A13:A16"/>
    <mergeCell ref="A17:A20"/>
    <mergeCell ref="A21:A23"/>
    <mergeCell ref="A24:L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" sqref="A2:A3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8.125" style="0" customWidth="1"/>
    <col min="9" max="9" width="8.125" style="0" customWidth="1"/>
    <col min="11" max="11" width="8.75390625" style="0" customWidth="1"/>
    <col min="12" max="12" width="9.25390625" style="39" customWidth="1"/>
  </cols>
  <sheetData>
    <row r="1" spans="1:12" ht="26.25" thickBot="1">
      <c r="A1" s="123" t="s">
        <v>100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7.5" customHeight="1">
      <c r="A2" s="150" t="s">
        <v>0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29" t="s">
        <v>46</v>
      </c>
      <c r="H2" s="29" t="s">
        <v>58</v>
      </c>
      <c r="I2" s="29" t="s">
        <v>59</v>
      </c>
      <c r="J2" s="29" t="s">
        <v>60</v>
      </c>
      <c r="K2" s="29" t="s">
        <v>61</v>
      </c>
      <c r="L2" s="27" t="s">
        <v>9</v>
      </c>
    </row>
    <row r="3" spans="1:12" ht="24.75" customHeight="1" thickBot="1">
      <c r="A3" s="151"/>
      <c r="B3" s="30" t="s">
        <v>2</v>
      </c>
      <c r="C3" s="31" t="s">
        <v>4</v>
      </c>
      <c r="D3" s="32">
        <v>985888</v>
      </c>
      <c r="E3" s="33">
        <v>0</v>
      </c>
      <c r="F3" s="32">
        <v>420000</v>
      </c>
      <c r="G3" s="32">
        <v>550000</v>
      </c>
      <c r="H3" s="32">
        <v>940000</v>
      </c>
      <c r="I3" s="32">
        <v>375369</v>
      </c>
      <c r="J3" s="33">
        <v>320000</v>
      </c>
      <c r="K3" s="32">
        <v>299000</v>
      </c>
      <c r="L3" s="40">
        <f>SUM(D3:K3)</f>
        <v>3890257</v>
      </c>
    </row>
    <row r="4" spans="1:12" ht="24.75" customHeight="1" thickBot="1">
      <c r="A4" s="144" t="s">
        <v>52</v>
      </c>
      <c r="B4" s="34" t="s">
        <v>63</v>
      </c>
      <c r="C4" s="35">
        <v>0.05</v>
      </c>
      <c r="D4" s="36">
        <f>D3*C4</f>
        <v>49294</v>
      </c>
      <c r="E4" s="36">
        <f>E3*C4</f>
        <v>0</v>
      </c>
      <c r="F4" s="36">
        <f>F3*C4</f>
        <v>21000</v>
      </c>
      <c r="G4" s="36">
        <f>G3*C4</f>
        <v>27500</v>
      </c>
      <c r="H4" s="36">
        <f>H3*C4</f>
        <v>47000</v>
      </c>
      <c r="I4" s="36">
        <f>I3*C4</f>
        <v>18768</v>
      </c>
      <c r="J4" s="36">
        <f>J3*C4</f>
        <v>16000</v>
      </c>
      <c r="K4" s="36">
        <f>K3*C4</f>
        <v>14950</v>
      </c>
      <c r="L4" s="36">
        <f>SUM(D4:K4)</f>
        <v>194512</v>
      </c>
    </row>
    <row r="5" spans="1:12" ht="24.75" customHeight="1" thickBot="1">
      <c r="A5" s="145"/>
      <c r="B5" s="34" t="s">
        <v>64</v>
      </c>
      <c r="C5" s="35">
        <v>0.05</v>
      </c>
      <c r="D5" s="36">
        <f>D3*C5</f>
        <v>49294</v>
      </c>
      <c r="E5" s="36">
        <f>E3*C5</f>
        <v>0</v>
      </c>
      <c r="F5" s="36">
        <f>F3*C5</f>
        <v>21000</v>
      </c>
      <c r="G5" s="36">
        <f>G3*C5</f>
        <v>27500</v>
      </c>
      <c r="H5" s="36">
        <f>H3*C5</f>
        <v>47000</v>
      </c>
      <c r="I5" s="36">
        <f>I3*C5</f>
        <v>18768</v>
      </c>
      <c r="J5" s="36">
        <f>J3*C5</f>
        <v>16000</v>
      </c>
      <c r="K5" s="36">
        <f>K3*C5</f>
        <v>14950</v>
      </c>
      <c r="L5" s="36">
        <f aca="true" t="shared" si="0" ref="L5:L23">SUM(D5:K5)</f>
        <v>194512</v>
      </c>
    </row>
    <row r="6" spans="1:12" ht="24.75" customHeight="1" thickBot="1">
      <c r="A6" s="145"/>
      <c r="B6" s="34" t="s">
        <v>16</v>
      </c>
      <c r="C6" s="35">
        <v>0.05</v>
      </c>
      <c r="D6" s="36">
        <f>D3*C6</f>
        <v>49294</v>
      </c>
      <c r="E6" s="36">
        <f>E3*C6</f>
        <v>0</v>
      </c>
      <c r="F6" s="36">
        <f>F3*C6</f>
        <v>21000</v>
      </c>
      <c r="G6" s="36">
        <f>G3*C6</f>
        <v>27500</v>
      </c>
      <c r="H6" s="36">
        <f>H3*C6</f>
        <v>47000</v>
      </c>
      <c r="I6" s="36">
        <f>I3*C6</f>
        <v>18768</v>
      </c>
      <c r="J6" s="36">
        <f>J3*C6</f>
        <v>16000</v>
      </c>
      <c r="K6" s="36">
        <f>K3*C6</f>
        <v>14950</v>
      </c>
      <c r="L6" s="36">
        <f t="shared" si="0"/>
        <v>194512</v>
      </c>
    </row>
    <row r="7" spans="1:12" ht="24.75" customHeight="1" thickBot="1">
      <c r="A7" s="145"/>
      <c r="B7" s="34" t="s">
        <v>17</v>
      </c>
      <c r="C7" s="35">
        <v>0.05</v>
      </c>
      <c r="D7" s="36">
        <f>D3*C7</f>
        <v>49294</v>
      </c>
      <c r="E7" s="36">
        <f>E3*C7</f>
        <v>0</v>
      </c>
      <c r="F7" s="36">
        <f>F3*C7</f>
        <v>21000</v>
      </c>
      <c r="G7" s="36">
        <f>G3*C7</f>
        <v>27500</v>
      </c>
      <c r="H7" s="36">
        <f>H3*C7</f>
        <v>47000</v>
      </c>
      <c r="I7" s="36">
        <f>I3*C7</f>
        <v>18768</v>
      </c>
      <c r="J7" s="36">
        <f>J3*C7</f>
        <v>16000</v>
      </c>
      <c r="K7" s="36">
        <f>K3*C7</f>
        <v>14950</v>
      </c>
      <c r="L7" s="36">
        <f t="shared" si="0"/>
        <v>194512</v>
      </c>
    </row>
    <row r="8" spans="1:12" ht="24.75" customHeight="1" thickBot="1">
      <c r="A8" s="145"/>
      <c r="B8" s="34" t="s">
        <v>19</v>
      </c>
      <c r="C8" s="35">
        <v>0.04</v>
      </c>
      <c r="D8" s="36">
        <f>D3*C8</f>
        <v>39436</v>
      </c>
      <c r="E8" s="36">
        <f>E3*C8</f>
        <v>0</v>
      </c>
      <c r="F8" s="36">
        <f>F3*C8</f>
        <v>16800</v>
      </c>
      <c r="G8" s="36">
        <f>G3*C8</f>
        <v>22000</v>
      </c>
      <c r="H8" s="36">
        <f>H3*C8</f>
        <v>37600</v>
      </c>
      <c r="I8" s="36">
        <f>I3*C8</f>
        <v>15015</v>
      </c>
      <c r="J8" s="36">
        <f>J3*C8</f>
        <v>12800</v>
      </c>
      <c r="K8" s="36">
        <f>K3*C8</f>
        <v>11960</v>
      </c>
      <c r="L8" s="36">
        <f t="shared" si="0"/>
        <v>155611</v>
      </c>
    </row>
    <row r="9" spans="1:12" ht="24.75" customHeight="1" thickBot="1">
      <c r="A9" s="146"/>
      <c r="B9" s="34" t="s">
        <v>20</v>
      </c>
      <c r="C9" s="35">
        <v>0.06</v>
      </c>
      <c r="D9" s="36">
        <f>D3*C9</f>
        <v>59153</v>
      </c>
      <c r="E9" s="36">
        <f>E3*C9</f>
        <v>0</v>
      </c>
      <c r="F9" s="36">
        <f>F3*C9</f>
        <v>25200</v>
      </c>
      <c r="G9" s="36">
        <f>G3*C9</f>
        <v>33000</v>
      </c>
      <c r="H9" s="36">
        <f>H3*C9</f>
        <v>56400</v>
      </c>
      <c r="I9" s="36">
        <f>I3*C9</f>
        <v>22522</v>
      </c>
      <c r="J9" s="36">
        <f>J3*C9</f>
        <v>19200</v>
      </c>
      <c r="K9" s="36">
        <f>K3*C9</f>
        <v>17940</v>
      </c>
      <c r="L9" s="36">
        <f t="shared" si="0"/>
        <v>233415</v>
      </c>
    </row>
    <row r="10" spans="1:12" ht="24.75" customHeight="1" thickBot="1">
      <c r="A10" s="147" t="s">
        <v>65</v>
      </c>
      <c r="B10" s="34" t="s">
        <v>22</v>
      </c>
      <c r="C10" s="35">
        <v>0.05</v>
      </c>
      <c r="D10" s="36">
        <f>D3*C10</f>
        <v>49294</v>
      </c>
      <c r="E10" s="36">
        <f>E3*C10</f>
        <v>0</v>
      </c>
      <c r="F10" s="36">
        <f>F3*C10</f>
        <v>21000</v>
      </c>
      <c r="G10" s="36">
        <f>G3*C10</f>
        <v>27500</v>
      </c>
      <c r="H10" s="36">
        <f>H3*C10</f>
        <v>47000</v>
      </c>
      <c r="I10" s="36">
        <f>I3*C10</f>
        <v>18768</v>
      </c>
      <c r="J10" s="36">
        <f>J3*C10</f>
        <v>16000</v>
      </c>
      <c r="K10" s="36">
        <f>K3*C10</f>
        <v>14950</v>
      </c>
      <c r="L10" s="36">
        <f t="shared" si="0"/>
        <v>194512</v>
      </c>
    </row>
    <row r="11" spans="1:12" ht="24.75" customHeight="1" thickBot="1">
      <c r="A11" s="148"/>
      <c r="B11" s="34" t="s">
        <v>23</v>
      </c>
      <c r="C11" s="35">
        <v>0.05</v>
      </c>
      <c r="D11" s="36">
        <f>D3*C11</f>
        <v>49294</v>
      </c>
      <c r="E11" s="36">
        <f>E3*C11</f>
        <v>0</v>
      </c>
      <c r="F11" s="36">
        <f>F3*C11</f>
        <v>21000</v>
      </c>
      <c r="G11" s="36">
        <f>G3*C11</f>
        <v>27500</v>
      </c>
      <c r="H11" s="36">
        <f>H3*C11</f>
        <v>47000</v>
      </c>
      <c r="I11" s="36">
        <f>I3*C11</f>
        <v>18768</v>
      </c>
      <c r="J11" s="36">
        <f>J3*C11</f>
        <v>16000</v>
      </c>
      <c r="K11" s="36">
        <f>K3*C11</f>
        <v>14950</v>
      </c>
      <c r="L11" s="36">
        <f t="shared" si="0"/>
        <v>194512</v>
      </c>
    </row>
    <row r="12" spans="1:12" ht="24.75" customHeight="1" thickBot="1">
      <c r="A12" s="149"/>
      <c r="B12" s="34" t="s">
        <v>50</v>
      </c>
      <c r="C12" s="35">
        <v>0.06</v>
      </c>
      <c r="D12" s="36">
        <f>D3*C12</f>
        <v>59153</v>
      </c>
      <c r="E12" s="36">
        <f>E3*C12</f>
        <v>0</v>
      </c>
      <c r="F12" s="36">
        <f>F3*C12</f>
        <v>25200</v>
      </c>
      <c r="G12" s="36">
        <f>G3*C12</f>
        <v>33000</v>
      </c>
      <c r="H12" s="36">
        <f>H3*C12</f>
        <v>56400</v>
      </c>
      <c r="I12" s="36">
        <f>I3*C12</f>
        <v>22522</v>
      </c>
      <c r="J12" s="36">
        <f>J3*C12</f>
        <v>19200</v>
      </c>
      <c r="K12" s="36">
        <f>K3*C12</f>
        <v>17940</v>
      </c>
      <c r="L12" s="36">
        <f t="shared" si="0"/>
        <v>233415</v>
      </c>
    </row>
    <row r="13" spans="1:12" ht="24.75" customHeight="1" thickBot="1">
      <c r="A13" s="144" t="s">
        <v>66</v>
      </c>
      <c r="B13" s="34" t="s">
        <v>25</v>
      </c>
      <c r="C13" s="35">
        <v>0.04</v>
      </c>
      <c r="D13" s="36">
        <f>D3*C13</f>
        <v>39436</v>
      </c>
      <c r="E13" s="36">
        <f>E3*C13</f>
        <v>0</v>
      </c>
      <c r="F13" s="36">
        <f>F3*C13</f>
        <v>16800</v>
      </c>
      <c r="G13" s="36">
        <f>G3*C13</f>
        <v>22000</v>
      </c>
      <c r="H13" s="36">
        <f>H3*C13</f>
        <v>37600</v>
      </c>
      <c r="I13" s="36">
        <f>I3*C13</f>
        <v>15015</v>
      </c>
      <c r="J13" s="36">
        <f>J3*C13</f>
        <v>12800</v>
      </c>
      <c r="K13" s="36">
        <f>K3*C13</f>
        <v>11960</v>
      </c>
      <c r="L13" s="36">
        <f t="shared" si="0"/>
        <v>155611</v>
      </c>
    </row>
    <row r="14" spans="1:12" ht="24.75" customHeight="1" thickBot="1">
      <c r="A14" s="145"/>
      <c r="B14" s="34" t="s">
        <v>26</v>
      </c>
      <c r="C14" s="35">
        <v>0.04</v>
      </c>
      <c r="D14" s="36">
        <f>D3*C14</f>
        <v>39436</v>
      </c>
      <c r="E14" s="36">
        <f>E3*C14</f>
        <v>0</v>
      </c>
      <c r="F14" s="36">
        <f>F3*C14</f>
        <v>16800</v>
      </c>
      <c r="G14" s="36">
        <f>G3*C14</f>
        <v>22000</v>
      </c>
      <c r="H14" s="36">
        <f>H3*C14</f>
        <v>37600</v>
      </c>
      <c r="I14" s="36">
        <f>I3*C14</f>
        <v>15015</v>
      </c>
      <c r="J14" s="36">
        <f>J3*C14</f>
        <v>12800</v>
      </c>
      <c r="K14" s="36">
        <f>K3*C14</f>
        <v>11960</v>
      </c>
      <c r="L14" s="36">
        <f t="shared" si="0"/>
        <v>155611</v>
      </c>
    </row>
    <row r="15" spans="1:12" ht="24.75" customHeight="1" thickBot="1">
      <c r="A15" s="145"/>
      <c r="B15" s="34" t="s">
        <v>27</v>
      </c>
      <c r="C15" s="35">
        <v>0.04</v>
      </c>
      <c r="D15" s="36">
        <f>D3*C15</f>
        <v>39436</v>
      </c>
      <c r="E15" s="36">
        <f>E3*C15</f>
        <v>0</v>
      </c>
      <c r="F15" s="36">
        <f>F3*C15</f>
        <v>16800</v>
      </c>
      <c r="G15" s="36">
        <f>G3*C15</f>
        <v>22000</v>
      </c>
      <c r="H15" s="36">
        <f>H3*C15</f>
        <v>37600</v>
      </c>
      <c r="I15" s="36">
        <f>I3*C15</f>
        <v>15015</v>
      </c>
      <c r="J15" s="36">
        <f>J3*C15</f>
        <v>12800</v>
      </c>
      <c r="K15" s="36">
        <f>K3*C15</f>
        <v>11960</v>
      </c>
      <c r="L15" s="36">
        <f t="shared" si="0"/>
        <v>155611</v>
      </c>
    </row>
    <row r="16" spans="1:12" ht="24.75" customHeight="1" thickBot="1">
      <c r="A16" s="146"/>
      <c r="B16" s="34" t="s">
        <v>28</v>
      </c>
      <c r="C16" s="35">
        <v>0.04</v>
      </c>
      <c r="D16" s="36">
        <f>D3*C16</f>
        <v>39436</v>
      </c>
      <c r="E16" s="36">
        <f>E3*C16</f>
        <v>0</v>
      </c>
      <c r="F16" s="36">
        <f>F3*C16</f>
        <v>16800</v>
      </c>
      <c r="G16" s="36">
        <f>G3*C16</f>
        <v>22000</v>
      </c>
      <c r="H16" s="36">
        <f>H3*C16</f>
        <v>37600</v>
      </c>
      <c r="I16" s="36">
        <f>I3*C16</f>
        <v>15015</v>
      </c>
      <c r="J16" s="36">
        <f>J3*C16</f>
        <v>12800</v>
      </c>
      <c r="K16" s="36">
        <f>K3*C16</f>
        <v>11960</v>
      </c>
      <c r="L16" s="36">
        <f t="shared" si="0"/>
        <v>155611</v>
      </c>
    </row>
    <row r="17" spans="1:12" ht="24.75" customHeight="1" thickBot="1">
      <c r="A17" s="144" t="s">
        <v>67</v>
      </c>
      <c r="B17" s="34" t="s">
        <v>30</v>
      </c>
      <c r="C17" s="35">
        <v>0.04</v>
      </c>
      <c r="D17" s="36">
        <f>D3*C17</f>
        <v>39436</v>
      </c>
      <c r="E17" s="36">
        <f>E3*C17</f>
        <v>0</v>
      </c>
      <c r="F17" s="36">
        <f>F3*C17</f>
        <v>16800</v>
      </c>
      <c r="G17" s="36">
        <f>G3*C17</f>
        <v>22000</v>
      </c>
      <c r="H17" s="36">
        <f>H3*C17</f>
        <v>37600</v>
      </c>
      <c r="I17" s="36">
        <f>I3*C17</f>
        <v>15015</v>
      </c>
      <c r="J17" s="36">
        <f>J3*C17</f>
        <v>12800</v>
      </c>
      <c r="K17" s="36">
        <f>K3*C17</f>
        <v>11960</v>
      </c>
      <c r="L17" s="36">
        <f t="shared" si="0"/>
        <v>155611</v>
      </c>
    </row>
    <row r="18" spans="1:12" ht="24.75" customHeight="1" thickBot="1">
      <c r="A18" s="145"/>
      <c r="B18" s="34" t="s">
        <v>31</v>
      </c>
      <c r="C18" s="35">
        <v>0.04</v>
      </c>
      <c r="D18" s="36">
        <f>D3*C18</f>
        <v>39436</v>
      </c>
      <c r="E18" s="36">
        <f>E3*C18</f>
        <v>0</v>
      </c>
      <c r="F18" s="36">
        <f>F3*C18</f>
        <v>16800</v>
      </c>
      <c r="G18" s="36">
        <f>G3*C18</f>
        <v>22000</v>
      </c>
      <c r="H18" s="36">
        <f>H3*C18</f>
        <v>37600</v>
      </c>
      <c r="I18" s="36">
        <f>I3*C18</f>
        <v>15015</v>
      </c>
      <c r="J18" s="36">
        <f>J3*C18</f>
        <v>12800</v>
      </c>
      <c r="K18" s="36">
        <f>K3*C18</f>
        <v>11960</v>
      </c>
      <c r="L18" s="36">
        <f t="shared" si="0"/>
        <v>155611</v>
      </c>
    </row>
    <row r="19" spans="1:12" ht="24.75" customHeight="1" thickBot="1">
      <c r="A19" s="145"/>
      <c r="B19" s="34" t="s">
        <v>32</v>
      </c>
      <c r="C19" s="35">
        <v>0.04</v>
      </c>
      <c r="D19" s="36">
        <f>D3*C19</f>
        <v>39436</v>
      </c>
      <c r="E19" s="36">
        <f>E3*C19</f>
        <v>0</v>
      </c>
      <c r="F19" s="36">
        <f>F3*C19</f>
        <v>16800</v>
      </c>
      <c r="G19" s="36">
        <f>G3*C19</f>
        <v>22000</v>
      </c>
      <c r="H19" s="36">
        <f>H3*C19</f>
        <v>37600</v>
      </c>
      <c r="I19" s="36">
        <f>I3*C19</f>
        <v>15015</v>
      </c>
      <c r="J19" s="36">
        <f>J3*C19</f>
        <v>12800</v>
      </c>
      <c r="K19" s="36">
        <f>K3*C19</f>
        <v>11960</v>
      </c>
      <c r="L19" s="36">
        <f t="shared" si="0"/>
        <v>155611</v>
      </c>
    </row>
    <row r="20" spans="1:12" ht="24.75" customHeight="1" thickBot="1">
      <c r="A20" s="146"/>
      <c r="B20" s="34" t="s">
        <v>33</v>
      </c>
      <c r="C20" s="35">
        <v>0.06</v>
      </c>
      <c r="D20" s="36">
        <f>D3*C20</f>
        <v>59153</v>
      </c>
      <c r="E20" s="36">
        <f>E3*C20</f>
        <v>0</v>
      </c>
      <c r="F20" s="36">
        <f>F3*C20</f>
        <v>25200</v>
      </c>
      <c r="G20" s="36">
        <f>G3*C20</f>
        <v>33000</v>
      </c>
      <c r="H20" s="36">
        <f>H3*C20</f>
        <v>56400</v>
      </c>
      <c r="I20" s="36">
        <f>I3*C20</f>
        <v>22522</v>
      </c>
      <c r="J20" s="36">
        <f>J3*C20</f>
        <v>19200</v>
      </c>
      <c r="K20" s="36">
        <f>K3*C20</f>
        <v>17940</v>
      </c>
      <c r="L20" s="36">
        <f t="shared" si="0"/>
        <v>233415</v>
      </c>
    </row>
    <row r="21" spans="1:12" ht="24.75" customHeight="1" thickBot="1">
      <c r="A21" s="144" t="s">
        <v>34</v>
      </c>
      <c r="B21" s="34" t="s">
        <v>35</v>
      </c>
      <c r="C21" s="35">
        <v>0.08</v>
      </c>
      <c r="D21" s="36">
        <f>D3*C21</f>
        <v>78871</v>
      </c>
      <c r="E21" s="36">
        <f>E3*C21</f>
        <v>0</v>
      </c>
      <c r="F21" s="36">
        <f>F3*C21</f>
        <v>33600</v>
      </c>
      <c r="G21" s="36">
        <f>G3*C21</f>
        <v>44000</v>
      </c>
      <c r="H21" s="36">
        <f>H3*C21</f>
        <v>75200</v>
      </c>
      <c r="I21" s="36">
        <f>I3*C21</f>
        <v>30030</v>
      </c>
      <c r="J21" s="36">
        <f>J3*C21</f>
        <v>25600</v>
      </c>
      <c r="K21" s="36">
        <f>K3*C21</f>
        <v>23920</v>
      </c>
      <c r="L21" s="36">
        <f t="shared" si="0"/>
        <v>311221</v>
      </c>
    </row>
    <row r="22" spans="1:12" ht="24.75" customHeight="1" thickBot="1">
      <c r="A22" s="145"/>
      <c r="B22" s="34" t="s">
        <v>36</v>
      </c>
      <c r="C22" s="35">
        <v>0.12</v>
      </c>
      <c r="D22" s="36">
        <f>D3*C22</f>
        <v>118307</v>
      </c>
      <c r="E22" s="36">
        <f>E3*C22</f>
        <v>0</v>
      </c>
      <c r="F22" s="36">
        <f>F3*C22</f>
        <v>50400</v>
      </c>
      <c r="G22" s="36">
        <f>G3*C22</f>
        <v>66000</v>
      </c>
      <c r="H22" s="36">
        <f>H3*C22</f>
        <v>112800</v>
      </c>
      <c r="I22" s="36">
        <f>I3*C22</f>
        <v>45044</v>
      </c>
      <c r="J22" s="36">
        <f>J3*C22</f>
        <v>38400</v>
      </c>
      <c r="K22" s="36">
        <f>K3*C22</f>
        <v>35880</v>
      </c>
      <c r="L22" s="36">
        <f t="shared" si="0"/>
        <v>466831</v>
      </c>
    </row>
    <row r="23" spans="1:12" ht="24.75" customHeight="1" thickBot="1">
      <c r="A23" s="146"/>
      <c r="B23" s="34" t="s">
        <v>9</v>
      </c>
      <c r="C23" s="35">
        <f>SUM(C4:C22)</f>
        <v>1</v>
      </c>
      <c r="D23" s="37">
        <f>D3*C23</f>
        <v>985888</v>
      </c>
      <c r="E23" s="37">
        <f>E3*C23</f>
        <v>0</v>
      </c>
      <c r="F23" s="37">
        <f>F3*C23</f>
        <v>420000</v>
      </c>
      <c r="G23" s="37">
        <f>G3*C23</f>
        <v>550000</v>
      </c>
      <c r="H23" s="37">
        <f>H3*C23</f>
        <v>940000</v>
      </c>
      <c r="I23" s="37">
        <f>I3*C23</f>
        <v>375369</v>
      </c>
      <c r="J23" s="37">
        <f>J3*C23</f>
        <v>320000</v>
      </c>
      <c r="K23" s="37">
        <f>K3*C23</f>
        <v>299000</v>
      </c>
      <c r="L23" s="37">
        <f t="shared" si="0"/>
        <v>3890257</v>
      </c>
    </row>
    <row r="24" spans="1:12" ht="24.75" customHeight="1">
      <c r="A24" s="155" t="s">
        <v>68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ht="50.25" customHeight="1">
      <c r="A25" s="152" t="s">
        <v>69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6" ht="24.75" customHeight="1">
      <c r="A26" s="1" t="s">
        <v>70</v>
      </c>
      <c r="B26" s="38"/>
      <c r="C26" s="38"/>
      <c r="D26" s="38"/>
      <c r="E26" s="38"/>
      <c r="F26" s="38"/>
    </row>
    <row r="27" spans="1:8" ht="24.75" customHeight="1">
      <c r="A27" s="143" t="s">
        <v>90</v>
      </c>
      <c r="B27" s="143"/>
      <c r="C27" s="143"/>
      <c r="D27" s="143"/>
      <c r="E27" s="143"/>
      <c r="F27" s="143"/>
      <c r="G27" s="143"/>
      <c r="H27" s="143"/>
    </row>
  </sheetData>
  <sheetProtection/>
  <mergeCells count="10">
    <mergeCell ref="A21:A23"/>
    <mergeCell ref="A24:L24"/>
    <mergeCell ref="A25:L25"/>
    <mergeCell ref="A27:H27"/>
    <mergeCell ref="A1:L1"/>
    <mergeCell ref="A2:A3"/>
    <mergeCell ref="A4:A9"/>
    <mergeCell ref="A10:A12"/>
    <mergeCell ref="A13:A16"/>
    <mergeCell ref="A17:A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5" sqref="A15:A19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10.875" style="0" bestFit="1" customWidth="1"/>
    <col min="7" max="7" width="9.00390625" style="53" customWidth="1"/>
    <col min="8" max="8" width="9.125" style="53" bestFit="1" customWidth="1"/>
    <col min="9" max="9" width="9.125" style="0" bestFit="1" customWidth="1"/>
    <col min="11" max="11" width="10.875" style="0" bestFit="1" customWidth="1"/>
    <col min="12" max="12" width="10.875" style="39" bestFit="1" customWidth="1"/>
  </cols>
  <sheetData>
    <row r="1" spans="1:12" ht="26.25" thickBot="1">
      <c r="A1" s="161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37.5" customHeight="1">
      <c r="A2" s="150" t="s">
        <v>91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52" t="s">
        <v>46</v>
      </c>
      <c r="H2" s="52" t="s">
        <v>58</v>
      </c>
      <c r="I2" s="29" t="s">
        <v>59</v>
      </c>
      <c r="J2" s="29" t="s">
        <v>60</v>
      </c>
      <c r="K2" s="29" t="s">
        <v>61</v>
      </c>
      <c r="L2" s="58" t="s">
        <v>9</v>
      </c>
    </row>
    <row r="3" spans="1:12" ht="24.75" customHeight="1" thickBot="1">
      <c r="A3" s="151"/>
      <c r="B3" s="30" t="s">
        <v>2</v>
      </c>
      <c r="C3" s="54" t="s">
        <v>4</v>
      </c>
      <c r="D3" s="55">
        <v>1228777</v>
      </c>
      <c r="E3" s="56">
        <v>148000</v>
      </c>
      <c r="F3" s="55">
        <v>1372000</v>
      </c>
      <c r="G3" s="56">
        <v>0</v>
      </c>
      <c r="H3" s="56">
        <v>0</v>
      </c>
      <c r="I3" s="55">
        <v>530000</v>
      </c>
      <c r="J3" s="56">
        <v>820258</v>
      </c>
      <c r="K3" s="55">
        <v>1392367</v>
      </c>
      <c r="L3" s="57">
        <f>SUM(D3:K3)</f>
        <v>5491402</v>
      </c>
    </row>
    <row r="4" spans="1:12" ht="24.75" customHeight="1" thickBot="1">
      <c r="A4" s="144" t="s">
        <v>92</v>
      </c>
      <c r="B4" s="34" t="s">
        <v>63</v>
      </c>
      <c r="C4" s="35">
        <v>0.05</v>
      </c>
      <c r="D4" s="36">
        <f>D3*C4</f>
        <v>61439</v>
      </c>
      <c r="E4" s="36">
        <f>E3*C4</f>
        <v>7400</v>
      </c>
      <c r="F4" s="36">
        <f>F3*C4</f>
        <v>68600</v>
      </c>
      <c r="G4" s="36">
        <f>G3*C4</f>
        <v>0</v>
      </c>
      <c r="H4" s="36">
        <f>H3*C4</f>
        <v>0</v>
      </c>
      <c r="I4" s="36">
        <f>I3*C4</f>
        <v>26500</v>
      </c>
      <c r="J4" s="36">
        <f>J3*C4</f>
        <v>41013</v>
      </c>
      <c r="K4" s="36">
        <f>K3*C4</f>
        <v>69618</v>
      </c>
      <c r="L4" s="36">
        <f>SUM(D4:K4)</f>
        <v>274570</v>
      </c>
    </row>
    <row r="5" spans="1:12" ht="24.75" customHeight="1" thickBot="1">
      <c r="A5" s="145"/>
      <c r="B5" s="34" t="s">
        <v>64</v>
      </c>
      <c r="C5" s="35">
        <v>0.05</v>
      </c>
      <c r="D5" s="36">
        <f>D3*C5</f>
        <v>61439</v>
      </c>
      <c r="E5" s="36">
        <f>E3*C5</f>
        <v>7400</v>
      </c>
      <c r="F5" s="36">
        <f>F3*C5</f>
        <v>68600</v>
      </c>
      <c r="G5" s="36">
        <f>G3*C5</f>
        <v>0</v>
      </c>
      <c r="H5" s="36">
        <f>H3*C5</f>
        <v>0</v>
      </c>
      <c r="I5" s="36">
        <f>I3*C5</f>
        <v>26500</v>
      </c>
      <c r="J5" s="36">
        <f>J3*C5</f>
        <v>41013</v>
      </c>
      <c r="K5" s="36">
        <f>K3*C5</f>
        <v>69618</v>
      </c>
      <c r="L5" s="36">
        <f aca="true" t="shared" si="0" ref="L5:L22">SUM(D5:K5)</f>
        <v>274570</v>
      </c>
    </row>
    <row r="6" spans="1:12" ht="24.75" customHeight="1" thickBot="1">
      <c r="A6" s="145"/>
      <c r="B6" s="34" t="s">
        <v>17</v>
      </c>
      <c r="C6" s="35">
        <v>0.05</v>
      </c>
      <c r="D6" s="36">
        <f>D3*C6</f>
        <v>61439</v>
      </c>
      <c r="E6" s="36">
        <f>E3*C6</f>
        <v>7400</v>
      </c>
      <c r="F6" s="36">
        <f>F3*C6</f>
        <v>68600</v>
      </c>
      <c r="G6" s="36">
        <f>G3*C6</f>
        <v>0</v>
      </c>
      <c r="H6" s="36">
        <f>H3*C6</f>
        <v>0</v>
      </c>
      <c r="I6" s="36">
        <f>I3*C6</f>
        <v>26500</v>
      </c>
      <c r="J6" s="36">
        <f>J3*C6</f>
        <v>41013</v>
      </c>
      <c r="K6" s="36">
        <f>K3*C6</f>
        <v>69618</v>
      </c>
      <c r="L6" s="36">
        <f t="shared" si="0"/>
        <v>274570</v>
      </c>
    </row>
    <row r="7" spans="1:12" ht="24.75" customHeight="1" thickBot="1">
      <c r="A7" s="145"/>
      <c r="B7" s="34" t="s">
        <v>26</v>
      </c>
      <c r="C7" s="35">
        <v>0.05</v>
      </c>
      <c r="D7" s="36">
        <f>D3*C7</f>
        <v>61439</v>
      </c>
      <c r="E7" s="36">
        <f>E3*C7</f>
        <v>7400</v>
      </c>
      <c r="F7" s="36">
        <f>F3*C7</f>
        <v>68600</v>
      </c>
      <c r="G7" s="36">
        <f>G3*C7</f>
        <v>0</v>
      </c>
      <c r="H7" s="36">
        <f>H3*C7</f>
        <v>0</v>
      </c>
      <c r="I7" s="36">
        <f>I3*C7</f>
        <v>26500</v>
      </c>
      <c r="J7" s="36">
        <f>J3*C7</f>
        <v>41013</v>
      </c>
      <c r="K7" s="36">
        <f>K3*C7</f>
        <v>69618</v>
      </c>
      <c r="L7" s="36">
        <f>SUM(D7:K7)</f>
        <v>274570</v>
      </c>
    </row>
    <row r="8" spans="1:12" ht="24.75" customHeight="1" thickBot="1">
      <c r="A8" s="145"/>
      <c r="B8" s="34" t="s">
        <v>93</v>
      </c>
      <c r="C8" s="35">
        <v>0.05</v>
      </c>
      <c r="D8" s="36">
        <f>D3*C8</f>
        <v>61439</v>
      </c>
      <c r="E8" s="36">
        <f>E3*C8</f>
        <v>7400</v>
      </c>
      <c r="F8" s="36">
        <f>F3*C8</f>
        <v>68600</v>
      </c>
      <c r="G8" s="36">
        <f>G3*C8</f>
        <v>0</v>
      </c>
      <c r="H8" s="36">
        <f>H3*C8</f>
        <v>0</v>
      </c>
      <c r="I8" s="36">
        <f>I3*C8</f>
        <v>26500</v>
      </c>
      <c r="J8" s="36">
        <f>J3*C8</f>
        <v>41013</v>
      </c>
      <c r="K8" s="36">
        <f>K3*C8</f>
        <v>69618</v>
      </c>
      <c r="L8" s="36">
        <f>SUM(D8:K8)</f>
        <v>274570</v>
      </c>
    </row>
    <row r="9" spans="1:12" ht="24.75" customHeight="1" thickBot="1">
      <c r="A9" s="145"/>
      <c r="B9" s="34" t="s">
        <v>19</v>
      </c>
      <c r="C9" s="35">
        <v>0.05</v>
      </c>
      <c r="D9" s="36">
        <f>D3*C9</f>
        <v>61439</v>
      </c>
      <c r="E9" s="36">
        <f>E3*C9</f>
        <v>7400</v>
      </c>
      <c r="F9" s="36">
        <f>F3*C9</f>
        <v>68600</v>
      </c>
      <c r="G9" s="36">
        <f>G3*C9</f>
        <v>0</v>
      </c>
      <c r="H9" s="36">
        <f>H3*C9</f>
        <v>0</v>
      </c>
      <c r="I9" s="36">
        <f>I3*C9</f>
        <v>26500</v>
      </c>
      <c r="J9" s="36">
        <f>J3*C9</f>
        <v>41013</v>
      </c>
      <c r="K9" s="36">
        <f>K3*C9</f>
        <v>69618</v>
      </c>
      <c r="L9" s="36">
        <f t="shared" si="0"/>
        <v>274570</v>
      </c>
    </row>
    <row r="10" spans="1:12" ht="24.75" customHeight="1" thickBot="1">
      <c r="A10" s="146"/>
      <c r="B10" s="34" t="s">
        <v>20</v>
      </c>
      <c r="C10" s="35">
        <v>0.06</v>
      </c>
      <c r="D10" s="36">
        <f>D3*C10</f>
        <v>73727</v>
      </c>
      <c r="E10" s="36">
        <f>E3*C10</f>
        <v>8880</v>
      </c>
      <c r="F10" s="36">
        <f>F3*C10</f>
        <v>82320</v>
      </c>
      <c r="G10" s="36">
        <f>G3*C10</f>
        <v>0</v>
      </c>
      <c r="H10" s="36">
        <f>H3*C10</f>
        <v>0</v>
      </c>
      <c r="I10" s="36">
        <f>I3*C10</f>
        <v>31800</v>
      </c>
      <c r="J10" s="36">
        <f>J3*C10</f>
        <v>49215</v>
      </c>
      <c r="K10" s="36">
        <f>K3*C10</f>
        <v>83542</v>
      </c>
      <c r="L10" s="36">
        <f t="shared" si="0"/>
        <v>329484</v>
      </c>
    </row>
    <row r="11" spans="1:12" ht="24.75" customHeight="1" thickBot="1">
      <c r="A11" s="147" t="s">
        <v>98</v>
      </c>
      <c r="B11" s="34" t="s">
        <v>22</v>
      </c>
      <c r="C11" s="35">
        <v>0.05</v>
      </c>
      <c r="D11" s="36">
        <f>D3*C11</f>
        <v>61439</v>
      </c>
      <c r="E11" s="36">
        <f>E3*C11</f>
        <v>7400</v>
      </c>
      <c r="F11" s="36">
        <f>F3*C11</f>
        <v>68600</v>
      </c>
      <c r="G11" s="36">
        <f>G3*C11</f>
        <v>0</v>
      </c>
      <c r="H11" s="36">
        <f>H3*C11</f>
        <v>0</v>
      </c>
      <c r="I11" s="36">
        <f>I3*C11</f>
        <v>26500</v>
      </c>
      <c r="J11" s="36">
        <f>J3*C11</f>
        <v>41013</v>
      </c>
      <c r="K11" s="36">
        <f>K3*C11</f>
        <v>69618</v>
      </c>
      <c r="L11" s="36">
        <f t="shared" si="0"/>
        <v>274570</v>
      </c>
    </row>
    <row r="12" spans="1:12" ht="24.75" customHeight="1" thickBot="1">
      <c r="A12" s="148"/>
      <c r="B12" s="34" t="s">
        <v>23</v>
      </c>
      <c r="C12" s="35">
        <v>0.05</v>
      </c>
      <c r="D12" s="36">
        <f>D3*C12</f>
        <v>61439</v>
      </c>
      <c r="E12" s="36">
        <f>E3*C12</f>
        <v>7400</v>
      </c>
      <c r="F12" s="36">
        <f>F3*C12</f>
        <v>68600</v>
      </c>
      <c r="G12" s="36">
        <f>G3*C12</f>
        <v>0</v>
      </c>
      <c r="H12" s="36">
        <f>H3*C12</f>
        <v>0</v>
      </c>
      <c r="I12" s="36">
        <f>I3*C12</f>
        <v>26500</v>
      </c>
      <c r="J12" s="36">
        <f>J3*C12</f>
        <v>41013</v>
      </c>
      <c r="K12" s="36">
        <f>K3*C12</f>
        <v>69618</v>
      </c>
      <c r="L12" s="36">
        <f t="shared" si="0"/>
        <v>274570</v>
      </c>
    </row>
    <row r="13" spans="1:12" ht="24.75" customHeight="1" thickBot="1">
      <c r="A13" s="148"/>
      <c r="B13" s="34" t="s">
        <v>27</v>
      </c>
      <c r="C13" s="35">
        <v>0.05</v>
      </c>
      <c r="D13" s="36">
        <f>D3*C13</f>
        <v>61439</v>
      </c>
      <c r="E13" s="36">
        <f>E3*C13</f>
        <v>7400</v>
      </c>
      <c r="F13" s="36">
        <f>F3*C13</f>
        <v>68600</v>
      </c>
      <c r="G13" s="36">
        <f>G3*C13</f>
        <v>0</v>
      </c>
      <c r="H13" s="36">
        <f>H3*C13</f>
        <v>0</v>
      </c>
      <c r="I13" s="36">
        <f>I3*C13</f>
        <v>26500</v>
      </c>
      <c r="J13" s="36">
        <f>J3*C13</f>
        <v>41013</v>
      </c>
      <c r="K13" s="36">
        <f>K3*C13</f>
        <v>69618</v>
      </c>
      <c r="L13" s="36">
        <f>SUM(D13:K13)</f>
        <v>274570</v>
      </c>
    </row>
    <row r="14" spans="1:12" ht="24.75" customHeight="1" thickBot="1">
      <c r="A14" s="149"/>
      <c r="B14" s="34" t="s">
        <v>50</v>
      </c>
      <c r="C14" s="35">
        <v>0.05</v>
      </c>
      <c r="D14" s="36">
        <f>D3*C14</f>
        <v>61439</v>
      </c>
      <c r="E14" s="36">
        <f>E3*C14</f>
        <v>7400</v>
      </c>
      <c r="F14" s="36">
        <f>F3*C14</f>
        <v>68600</v>
      </c>
      <c r="G14" s="36">
        <f>G3*C14</f>
        <v>0</v>
      </c>
      <c r="H14" s="36">
        <f>H3*C14</f>
        <v>0</v>
      </c>
      <c r="I14" s="36">
        <f>I3*C14</f>
        <v>26500</v>
      </c>
      <c r="J14" s="36">
        <f>J3*C14</f>
        <v>41013</v>
      </c>
      <c r="K14" s="36">
        <f>K3*C14</f>
        <v>69618</v>
      </c>
      <c r="L14" s="36">
        <f t="shared" si="0"/>
        <v>274570</v>
      </c>
    </row>
    <row r="15" spans="1:12" ht="24.75" customHeight="1" thickBot="1">
      <c r="A15" s="144" t="s">
        <v>103</v>
      </c>
      <c r="B15" s="34" t="s">
        <v>25</v>
      </c>
      <c r="C15" s="35">
        <v>0.05</v>
      </c>
      <c r="D15" s="36">
        <f>D3*C15</f>
        <v>61439</v>
      </c>
      <c r="E15" s="36">
        <f>E3*C15</f>
        <v>7400</v>
      </c>
      <c r="F15" s="36">
        <f>F3*C15</f>
        <v>68600</v>
      </c>
      <c r="G15" s="36">
        <f>G3*C15</f>
        <v>0</v>
      </c>
      <c r="H15" s="36">
        <f>H3*C15</f>
        <v>0</v>
      </c>
      <c r="I15" s="36">
        <f>I3*C15</f>
        <v>26500</v>
      </c>
      <c r="J15" s="36">
        <f>J3*C15</f>
        <v>41013</v>
      </c>
      <c r="K15" s="36">
        <f>K3*C15</f>
        <v>69618</v>
      </c>
      <c r="L15" s="36">
        <f t="shared" si="0"/>
        <v>274570</v>
      </c>
    </row>
    <row r="16" spans="1:12" ht="24.75" customHeight="1" thickBot="1">
      <c r="A16" s="145"/>
      <c r="B16" s="34" t="s">
        <v>30</v>
      </c>
      <c r="C16" s="35">
        <v>0.05</v>
      </c>
      <c r="D16" s="36">
        <f>D3*C16</f>
        <v>61439</v>
      </c>
      <c r="E16" s="36">
        <f>E3*C16</f>
        <v>7400</v>
      </c>
      <c r="F16" s="36">
        <f>F3*C16</f>
        <v>68600</v>
      </c>
      <c r="G16" s="36">
        <f>G3*C16</f>
        <v>0</v>
      </c>
      <c r="H16" s="36">
        <f>H3*C16</f>
        <v>0</v>
      </c>
      <c r="I16" s="36">
        <f>I3*C16</f>
        <v>26500</v>
      </c>
      <c r="J16" s="36">
        <f>J3*C16</f>
        <v>41013</v>
      </c>
      <c r="K16" s="36">
        <f>K3*C16</f>
        <v>69618</v>
      </c>
      <c r="L16" s="36">
        <f>SUM(D16:K16)</f>
        <v>274570</v>
      </c>
    </row>
    <row r="17" spans="1:12" ht="24.75" customHeight="1" thickBot="1">
      <c r="A17" s="145"/>
      <c r="B17" s="34" t="s">
        <v>32</v>
      </c>
      <c r="C17" s="35">
        <v>0.05</v>
      </c>
      <c r="D17" s="36">
        <f>D3*C17</f>
        <v>61439</v>
      </c>
      <c r="E17" s="36">
        <f>E3*C17</f>
        <v>7400</v>
      </c>
      <c r="F17" s="36">
        <f>F3*C17</f>
        <v>68600</v>
      </c>
      <c r="G17" s="36">
        <f>G3*C17</f>
        <v>0</v>
      </c>
      <c r="H17" s="36">
        <f>H3*C17</f>
        <v>0</v>
      </c>
      <c r="I17" s="36">
        <f>I3*C17</f>
        <v>26500</v>
      </c>
      <c r="J17" s="36">
        <f>J3*C17</f>
        <v>41013</v>
      </c>
      <c r="K17" s="36">
        <f>K3*C17</f>
        <v>69618</v>
      </c>
      <c r="L17" s="36">
        <f>SUM(D17:K17)</f>
        <v>274570</v>
      </c>
    </row>
    <row r="18" spans="1:12" ht="24.75" customHeight="1" thickBot="1">
      <c r="A18" s="145"/>
      <c r="B18" s="34" t="s">
        <v>33</v>
      </c>
      <c r="C18" s="35">
        <v>0.06</v>
      </c>
      <c r="D18" s="36">
        <f>D3*C18</f>
        <v>73727</v>
      </c>
      <c r="E18" s="36">
        <f>E3*C18</f>
        <v>8880</v>
      </c>
      <c r="F18" s="36">
        <f>F3*C18</f>
        <v>82320</v>
      </c>
      <c r="G18" s="36">
        <f>G3*C18</f>
        <v>0</v>
      </c>
      <c r="H18" s="36">
        <f>H3*C18</f>
        <v>0</v>
      </c>
      <c r="I18" s="36">
        <f>I3*C18</f>
        <v>31800</v>
      </c>
      <c r="J18" s="36">
        <f>J3*C18</f>
        <v>49215</v>
      </c>
      <c r="K18" s="36">
        <f>K3*C18</f>
        <v>83542</v>
      </c>
      <c r="L18" s="36">
        <f>SUM(D18:K18)</f>
        <v>329484</v>
      </c>
    </row>
    <row r="19" spans="1:12" ht="24.75" customHeight="1" thickBot="1">
      <c r="A19" s="146"/>
      <c r="B19" s="34" t="s">
        <v>28</v>
      </c>
      <c r="C19" s="35">
        <v>0.05</v>
      </c>
      <c r="D19" s="36">
        <f>D3*C19</f>
        <v>61439</v>
      </c>
      <c r="E19" s="36">
        <f>E3*C19</f>
        <v>7400</v>
      </c>
      <c r="F19" s="36">
        <f>F3*C19</f>
        <v>68600</v>
      </c>
      <c r="G19" s="36">
        <f>G3*C19</f>
        <v>0</v>
      </c>
      <c r="H19" s="36">
        <f>H3*C19</f>
        <v>0</v>
      </c>
      <c r="I19" s="36">
        <f>I3*C19</f>
        <v>26500</v>
      </c>
      <c r="J19" s="36">
        <f>J3*C19</f>
        <v>41013</v>
      </c>
      <c r="K19" s="36">
        <f>K3*C19</f>
        <v>69618</v>
      </c>
      <c r="L19" s="36">
        <f t="shared" si="0"/>
        <v>274570</v>
      </c>
    </row>
    <row r="20" spans="1:12" ht="24.75" customHeight="1" thickBot="1">
      <c r="A20" s="144" t="s">
        <v>34</v>
      </c>
      <c r="B20" s="34" t="s">
        <v>35</v>
      </c>
      <c r="C20" s="35">
        <v>0.08</v>
      </c>
      <c r="D20" s="36">
        <f>D3*C20</f>
        <v>98302</v>
      </c>
      <c r="E20" s="36">
        <f>E3*C20</f>
        <v>11840</v>
      </c>
      <c r="F20" s="36">
        <f>F3*C20</f>
        <v>109760</v>
      </c>
      <c r="G20" s="36">
        <f>G3*C20</f>
        <v>0</v>
      </c>
      <c r="H20" s="36">
        <f>H3*C20</f>
        <v>0</v>
      </c>
      <c r="I20" s="36">
        <f>I3*C20</f>
        <v>42400</v>
      </c>
      <c r="J20" s="36">
        <f>J3*C20</f>
        <v>65621</v>
      </c>
      <c r="K20" s="36">
        <f>K3*C20</f>
        <v>111389</v>
      </c>
      <c r="L20" s="36">
        <f t="shared" si="0"/>
        <v>439312</v>
      </c>
    </row>
    <row r="21" spans="1:12" ht="24.75" customHeight="1" thickBot="1">
      <c r="A21" s="145"/>
      <c r="B21" s="34" t="s">
        <v>36</v>
      </c>
      <c r="C21" s="35">
        <v>0.1</v>
      </c>
      <c r="D21" s="36">
        <f>D3*C21</f>
        <v>122878</v>
      </c>
      <c r="E21" s="36">
        <f>E3*C21</f>
        <v>14800</v>
      </c>
      <c r="F21" s="36">
        <f>F3*C21</f>
        <v>137200</v>
      </c>
      <c r="G21" s="36">
        <f>G3*C21</f>
        <v>0</v>
      </c>
      <c r="H21" s="36">
        <f>H3*C21</f>
        <v>0</v>
      </c>
      <c r="I21" s="36">
        <f>I3*C21</f>
        <v>53000</v>
      </c>
      <c r="J21" s="36">
        <f>J3*C21</f>
        <v>82026</v>
      </c>
      <c r="K21" s="36">
        <f>K3*C21</f>
        <v>139237</v>
      </c>
      <c r="L21" s="36">
        <f t="shared" si="0"/>
        <v>549141</v>
      </c>
    </row>
    <row r="22" spans="1:12" ht="24.75" customHeight="1" thickBot="1">
      <c r="A22" s="146"/>
      <c r="B22" s="34" t="s">
        <v>9</v>
      </c>
      <c r="C22" s="35">
        <f>SUM(C4:C21)</f>
        <v>1</v>
      </c>
      <c r="D22" s="37">
        <f>D3*C22</f>
        <v>1228777</v>
      </c>
      <c r="E22" s="37">
        <f>E3*C22</f>
        <v>148000</v>
      </c>
      <c r="F22" s="37">
        <f>F3*C22</f>
        <v>1372000</v>
      </c>
      <c r="G22" s="37">
        <f>G3*C22</f>
        <v>0</v>
      </c>
      <c r="H22" s="37">
        <f>H3*C22</f>
        <v>0</v>
      </c>
      <c r="I22" s="37">
        <f>I3*C22</f>
        <v>530000</v>
      </c>
      <c r="J22" s="37">
        <f>J3*C22</f>
        <v>820258</v>
      </c>
      <c r="K22" s="37">
        <f>K3*C22</f>
        <v>1392367</v>
      </c>
      <c r="L22" s="37">
        <f t="shared" si="0"/>
        <v>5491402</v>
      </c>
    </row>
    <row r="23" spans="1:12" ht="24.75" customHeight="1">
      <c r="A23" s="155" t="s">
        <v>68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2" ht="16.5">
      <c r="A24" s="152" t="s">
        <v>94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 ht="16.5">
      <c r="A25" s="158" t="s">
        <v>70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ht="16.5">
      <c r="A26" s="156" t="s">
        <v>95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ht="16.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ht="16.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</sheetData>
  <sheetProtection/>
  <mergeCells count="10">
    <mergeCell ref="A26:L28"/>
    <mergeCell ref="A25:L25"/>
    <mergeCell ref="A20:A22"/>
    <mergeCell ref="A23:L23"/>
    <mergeCell ref="A24:L24"/>
    <mergeCell ref="A1:L1"/>
    <mergeCell ref="A2:A3"/>
    <mergeCell ref="A4:A10"/>
    <mergeCell ref="A11:A14"/>
    <mergeCell ref="A15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6" sqref="A26:L28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10.875" style="0" bestFit="1" customWidth="1"/>
    <col min="7" max="7" width="9.125" style="53" bestFit="1" customWidth="1"/>
    <col min="8" max="8" width="10.875" style="53" bestFit="1" customWidth="1"/>
    <col min="9" max="10" width="9.125" style="0" bestFit="1" customWidth="1"/>
    <col min="11" max="11" width="10.875" style="0" bestFit="1" customWidth="1"/>
    <col min="12" max="12" width="10.875" style="39" bestFit="1" customWidth="1"/>
    <col min="14" max="14" width="10.50390625" style="0" bestFit="1" customWidth="1"/>
  </cols>
  <sheetData>
    <row r="1" spans="1:12" ht="26.25" thickBot="1">
      <c r="A1" s="161" t="s">
        <v>101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37.5" customHeight="1">
      <c r="A2" s="150" t="s">
        <v>91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52" t="s">
        <v>46</v>
      </c>
      <c r="H2" s="52" t="s">
        <v>58</v>
      </c>
      <c r="I2" s="29" t="s">
        <v>59</v>
      </c>
      <c r="J2" s="29" t="s">
        <v>60</v>
      </c>
      <c r="K2" s="29" t="s">
        <v>61</v>
      </c>
      <c r="L2" s="58" t="s">
        <v>9</v>
      </c>
    </row>
    <row r="3" spans="1:14" ht="24.75" customHeight="1" thickBot="1">
      <c r="A3" s="151"/>
      <c r="B3" s="30" t="s">
        <v>2</v>
      </c>
      <c r="C3" s="54" t="s">
        <v>4</v>
      </c>
      <c r="D3" s="55">
        <v>1539381</v>
      </c>
      <c r="E3" s="56">
        <v>200000</v>
      </c>
      <c r="F3" s="55">
        <v>500000</v>
      </c>
      <c r="G3" s="56">
        <v>682000</v>
      </c>
      <c r="H3" s="56">
        <v>0</v>
      </c>
      <c r="I3" s="55">
        <v>618000</v>
      </c>
      <c r="J3" s="56">
        <v>296000</v>
      </c>
      <c r="K3" s="55">
        <v>470349</v>
      </c>
      <c r="L3" s="57">
        <f>SUM(D3:K3)</f>
        <v>4305730</v>
      </c>
      <c r="N3" s="59"/>
    </row>
    <row r="4" spans="1:12" ht="24.75" customHeight="1" thickBot="1">
      <c r="A4" s="144" t="s">
        <v>92</v>
      </c>
      <c r="B4" s="34" t="s">
        <v>63</v>
      </c>
      <c r="C4" s="35">
        <v>0.05</v>
      </c>
      <c r="D4" s="36">
        <f>D3*C4</f>
        <v>76969</v>
      </c>
      <c r="E4" s="36">
        <f>E3*C4</f>
        <v>10000</v>
      </c>
      <c r="F4" s="36">
        <f>F3*C4</f>
        <v>25000</v>
      </c>
      <c r="G4" s="36">
        <f>G3*C4</f>
        <v>34100</v>
      </c>
      <c r="H4" s="36">
        <f>H3*C4</f>
        <v>0</v>
      </c>
      <c r="I4" s="36">
        <f>I3*C4</f>
        <v>30900</v>
      </c>
      <c r="J4" s="36">
        <f>J3*C4</f>
        <v>14800</v>
      </c>
      <c r="K4" s="36">
        <f>K3*C4</f>
        <v>23517</v>
      </c>
      <c r="L4" s="36">
        <f>SUM(D4:K4)</f>
        <v>215286</v>
      </c>
    </row>
    <row r="5" spans="1:12" ht="24.75" customHeight="1" thickBot="1">
      <c r="A5" s="145"/>
      <c r="B5" s="34" t="s">
        <v>64</v>
      </c>
      <c r="C5" s="35">
        <v>0.05</v>
      </c>
      <c r="D5" s="36">
        <f>D3*C5</f>
        <v>76969</v>
      </c>
      <c r="E5" s="36">
        <f>E3*C5</f>
        <v>10000</v>
      </c>
      <c r="F5" s="36">
        <f>F3*C5</f>
        <v>25000</v>
      </c>
      <c r="G5" s="36">
        <f>G3*C5</f>
        <v>34100</v>
      </c>
      <c r="H5" s="36">
        <f>H3*C5</f>
        <v>0</v>
      </c>
      <c r="I5" s="36">
        <f>I3*C5</f>
        <v>30900</v>
      </c>
      <c r="J5" s="36">
        <f>J3*C5</f>
        <v>14800</v>
      </c>
      <c r="K5" s="36">
        <f>K3*C5</f>
        <v>23517</v>
      </c>
      <c r="L5" s="36">
        <f aca="true" t="shared" si="0" ref="L5:L22">SUM(D5:K5)</f>
        <v>215286</v>
      </c>
    </row>
    <row r="6" spans="1:12" ht="24.75" customHeight="1" thickBot="1">
      <c r="A6" s="145"/>
      <c r="B6" s="34" t="s">
        <v>17</v>
      </c>
      <c r="C6" s="35">
        <v>0.05</v>
      </c>
      <c r="D6" s="36">
        <f>D3*C6</f>
        <v>76969</v>
      </c>
      <c r="E6" s="36">
        <f>E3*C6</f>
        <v>10000</v>
      </c>
      <c r="F6" s="36">
        <f>F3*C6</f>
        <v>25000</v>
      </c>
      <c r="G6" s="36">
        <f>G3*C6</f>
        <v>34100</v>
      </c>
      <c r="H6" s="36">
        <f>H3*C6</f>
        <v>0</v>
      </c>
      <c r="I6" s="36">
        <f>I3*C6</f>
        <v>30900</v>
      </c>
      <c r="J6" s="36">
        <f>J3*C6</f>
        <v>14800</v>
      </c>
      <c r="K6" s="36">
        <f>K3*C6</f>
        <v>23517</v>
      </c>
      <c r="L6" s="36">
        <f t="shared" si="0"/>
        <v>215286</v>
      </c>
    </row>
    <row r="7" spans="1:12" ht="24.75" customHeight="1" thickBot="1">
      <c r="A7" s="145"/>
      <c r="B7" s="34" t="s">
        <v>26</v>
      </c>
      <c r="C7" s="35">
        <v>0.05</v>
      </c>
      <c r="D7" s="36">
        <f>D3*C7</f>
        <v>76969</v>
      </c>
      <c r="E7" s="36">
        <f>E3*C7</f>
        <v>10000</v>
      </c>
      <c r="F7" s="36">
        <f>F3*C7</f>
        <v>25000</v>
      </c>
      <c r="G7" s="36">
        <f>G3*C7</f>
        <v>34100</v>
      </c>
      <c r="H7" s="36">
        <f>H3*C7</f>
        <v>0</v>
      </c>
      <c r="I7" s="36">
        <f>I3*C7</f>
        <v>30900</v>
      </c>
      <c r="J7" s="36">
        <f>J3*C7</f>
        <v>14800</v>
      </c>
      <c r="K7" s="36">
        <f>K3*C7</f>
        <v>23517</v>
      </c>
      <c r="L7" s="36">
        <f>SUM(D7:K7)</f>
        <v>215286</v>
      </c>
    </row>
    <row r="8" spans="1:12" ht="24.75" customHeight="1" thickBot="1">
      <c r="A8" s="145"/>
      <c r="B8" s="34" t="s">
        <v>93</v>
      </c>
      <c r="C8" s="35">
        <v>0.05</v>
      </c>
      <c r="D8" s="36">
        <f>D3*C8</f>
        <v>76969</v>
      </c>
      <c r="E8" s="36">
        <f>E3*C8</f>
        <v>10000</v>
      </c>
      <c r="F8" s="36">
        <f>F3*C8</f>
        <v>25000</v>
      </c>
      <c r="G8" s="36">
        <f>G3*C8</f>
        <v>34100</v>
      </c>
      <c r="H8" s="36">
        <f>H3*C8</f>
        <v>0</v>
      </c>
      <c r="I8" s="36">
        <f>I3*C8</f>
        <v>30900</v>
      </c>
      <c r="J8" s="36">
        <f>J3*C8</f>
        <v>14800</v>
      </c>
      <c r="K8" s="36">
        <f>K3*C8</f>
        <v>23517</v>
      </c>
      <c r="L8" s="36">
        <f>SUM(D8:K8)</f>
        <v>215286</v>
      </c>
    </row>
    <row r="9" spans="1:12" ht="24.75" customHeight="1" thickBot="1">
      <c r="A9" s="145"/>
      <c r="B9" s="34" t="s">
        <v>19</v>
      </c>
      <c r="C9" s="35">
        <v>0.05</v>
      </c>
      <c r="D9" s="36">
        <f>D3*C9</f>
        <v>76969</v>
      </c>
      <c r="E9" s="36">
        <f>E3*C9</f>
        <v>10000</v>
      </c>
      <c r="F9" s="36">
        <f>F3*C9</f>
        <v>25000</v>
      </c>
      <c r="G9" s="36">
        <f>G3*C9</f>
        <v>34100</v>
      </c>
      <c r="H9" s="36">
        <f>H3*C9</f>
        <v>0</v>
      </c>
      <c r="I9" s="36">
        <f>I3*C9</f>
        <v>30900</v>
      </c>
      <c r="J9" s="36">
        <f>J3*C9</f>
        <v>14800</v>
      </c>
      <c r="K9" s="36">
        <f>K3*C9</f>
        <v>23517</v>
      </c>
      <c r="L9" s="36">
        <f t="shared" si="0"/>
        <v>215286</v>
      </c>
    </row>
    <row r="10" spans="1:12" ht="24.75" customHeight="1" thickBot="1">
      <c r="A10" s="146"/>
      <c r="B10" s="34" t="s">
        <v>20</v>
      </c>
      <c r="C10" s="35">
        <v>0.06</v>
      </c>
      <c r="D10" s="36">
        <f>D3*C10</f>
        <v>92363</v>
      </c>
      <c r="E10" s="36">
        <f>E3*C10</f>
        <v>12000</v>
      </c>
      <c r="F10" s="36">
        <f>F3*C10</f>
        <v>30000</v>
      </c>
      <c r="G10" s="36">
        <f>G3*C10</f>
        <v>40920</v>
      </c>
      <c r="H10" s="36">
        <f>H3*C10</f>
        <v>0</v>
      </c>
      <c r="I10" s="36">
        <f>I3*C10</f>
        <v>37080</v>
      </c>
      <c r="J10" s="36">
        <f>J3*C10</f>
        <v>17760</v>
      </c>
      <c r="K10" s="36">
        <f>K3*C10</f>
        <v>28221</v>
      </c>
      <c r="L10" s="36">
        <f t="shared" si="0"/>
        <v>258344</v>
      </c>
    </row>
    <row r="11" spans="1:12" ht="24.75" customHeight="1" thickBot="1">
      <c r="A11" s="147" t="s">
        <v>98</v>
      </c>
      <c r="B11" s="34" t="s">
        <v>22</v>
      </c>
      <c r="C11" s="35">
        <v>0.05</v>
      </c>
      <c r="D11" s="36">
        <f>D3*C11</f>
        <v>76969</v>
      </c>
      <c r="E11" s="36">
        <f>E3*C11</f>
        <v>10000</v>
      </c>
      <c r="F11" s="36">
        <f>F3*C11</f>
        <v>25000</v>
      </c>
      <c r="G11" s="36">
        <f>G3*C11</f>
        <v>34100</v>
      </c>
      <c r="H11" s="36">
        <f>H3*C11</f>
        <v>0</v>
      </c>
      <c r="I11" s="36">
        <f>I3*C11</f>
        <v>30900</v>
      </c>
      <c r="J11" s="36">
        <f>J3*C11</f>
        <v>14800</v>
      </c>
      <c r="K11" s="36">
        <f>K3*C11</f>
        <v>23517</v>
      </c>
      <c r="L11" s="36">
        <f t="shared" si="0"/>
        <v>215286</v>
      </c>
    </row>
    <row r="12" spans="1:12" ht="24.75" customHeight="1" thickBot="1">
      <c r="A12" s="148"/>
      <c r="B12" s="34" t="s">
        <v>23</v>
      </c>
      <c r="C12" s="35">
        <v>0.05</v>
      </c>
      <c r="D12" s="36">
        <f>D3*C12</f>
        <v>76969</v>
      </c>
      <c r="E12" s="36">
        <f>E3*C12</f>
        <v>10000</v>
      </c>
      <c r="F12" s="36">
        <f>F3*C12</f>
        <v>25000</v>
      </c>
      <c r="G12" s="36">
        <f>G3*C12</f>
        <v>34100</v>
      </c>
      <c r="H12" s="36">
        <f>H3*C12</f>
        <v>0</v>
      </c>
      <c r="I12" s="36">
        <f>I3*C12</f>
        <v>30900</v>
      </c>
      <c r="J12" s="36">
        <f>J3*C12</f>
        <v>14800</v>
      </c>
      <c r="K12" s="36">
        <f>K3*C12</f>
        <v>23517</v>
      </c>
      <c r="L12" s="36">
        <f t="shared" si="0"/>
        <v>215286</v>
      </c>
    </row>
    <row r="13" spans="1:12" ht="24.75" customHeight="1" thickBot="1">
      <c r="A13" s="148"/>
      <c r="B13" s="34" t="s">
        <v>27</v>
      </c>
      <c r="C13" s="35">
        <v>0.05</v>
      </c>
      <c r="D13" s="36">
        <f>D3*C13</f>
        <v>76969</v>
      </c>
      <c r="E13" s="36">
        <f>E3*C13</f>
        <v>10000</v>
      </c>
      <c r="F13" s="36">
        <f>F3*C13</f>
        <v>25000</v>
      </c>
      <c r="G13" s="36">
        <f>G3*C13</f>
        <v>34100</v>
      </c>
      <c r="H13" s="36">
        <f>H3*C13</f>
        <v>0</v>
      </c>
      <c r="I13" s="36">
        <f>I3*C13</f>
        <v>30900</v>
      </c>
      <c r="J13" s="36">
        <f>J3*C13</f>
        <v>14800</v>
      </c>
      <c r="K13" s="36">
        <f>K3*C13</f>
        <v>23517</v>
      </c>
      <c r="L13" s="36">
        <f>SUM(D13:K13)</f>
        <v>215286</v>
      </c>
    </row>
    <row r="14" spans="1:12" ht="24.75" customHeight="1" thickBot="1">
      <c r="A14" s="149"/>
      <c r="B14" s="34" t="s">
        <v>50</v>
      </c>
      <c r="C14" s="35">
        <v>0.05</v>
      </c>
      <c r="D14" s="36">
        <f>D3*C14</f>
        <v>76969</v>
      </c>
      <c r="E14" s="36">
        <f>E3*C14</f>
        <v>10000</v>
      </c>
      <c r="F14" s="36">
        <f>F3*C14</f>
        <v>25000</v>
      </c>
      <c r="G14" s="36">
        <f>G3*C14</f>
        <v>34100</v>
      </c>
      <c r="H14" s="36">
        <f>H3*C14</f>
        <v>0</v>
      </c>
      <c r="I14" s="36">
        <f>I3*C14</f>
        <v>30900</v>
      </c>
      <c r="J14" s="36">
        <f>J3*C14</f>
        <v>14800</v>
      </c>
      <c r="K14" s="36">
        <f>K3*C14</f>
        <v>23517</v>
      </c>
      <c r="L14" s="36">
        <f t="shared" si="0"/>
        <v>215286</v>
      </c>
    </row>
    <row r="15" spans="1:12" ht="24.75" customHeight="1" thickBot="1">
      <c r="A15" s="144" t="s">
        <v>97</v>
      </c>
      <c r="B15" s="34" t="s">
        <v>99</v>
      </c>
      <c r="C15" s="35">
        <v>0.05</v>
      </c>
      <c r="D15" s="36">
        <f>D3*C15</f>
        <v>76969</v>
      </c>
      <c r="E15" s="36">
        <f>E3*C15</f>
        <v>10000</v>
      </c>
      <c r="F15" s="36">
        <f>F3*C15</f>
        <v>25000</v>
      </c>
      <c r="G15" s="36">
        <f>G3*C15</f>
        <v>34100</v>
      </c>
      <c r="H15" s="36">
        <f>H3*C15</f>
        <v>0</v>
      </c>
      <c r="I15" s="36">
        <f>I3*C15</f>
        <v>30900</v>
      </c>
      <c r="J15" s="36">
        <f>J3*C15</f>
        <v>14800</v>
      </c>
      <c r="K15" s="36">
        <f>K3*C15</f>
        <v>23517</v>
      </c>
      <c r="L15" s="36">
        <f t="shared" si="0"/>
        <v>215286</v>
      </c>
    </row>
    <row r="16" spans="1:12" ht="24.75" customHeight="1" thickBot="1">
      <c r="A16" s="145"/>
      <c r="B16" s="34" t="s">
        <v>30</v>
      </c>
      <c r="C16" s="35">
        <v>0.05</v>
      </c>
      <c r="D16" s="36">
        <f>D3*C16</f>
        <v>76969</v>
      </c>
      <c r="E16" s="36">
        <f>E3*C16</f>
        <v>10000</v>
      </c>
      <c r="F16" s="36">
        <f>F3*C16</f>
        <v>25000</v>
      </c>
      <c r="G16" s="36">
        <f>G3*C16</f>
        <v>34100</v>
      </c>
      <c r="H16" s="36">
        <f>H3*C16</f>
        <v>0</v>
      </c>
      <c r="I16" s="36">
        <f>I3*C16</f>
        <v>30900</v>
      </c>
      <c r="J16" s="36">
        <f>J3*C16</f>
        <v>14800</v>
      </c>
      <c r="K16" s="36">
        <f>K3*C16</f>
        <v>23517</v>
      </c>
      <c r="L16" s="36">
        <f>SUM(D16:K16)</f>
        <v>215286</v>
      </c>
    </row>
    <row r="17" spans="1:12" ht="24.75" customHeight="1" thickBot="1">
      <c r="A17" s="145"/>
      <c r="B17" s="34" t="s">
        <v>32</v>
      </c>
      <c r="C17" s="35">
        <v>0.05</v>
      </c>
      <c r="D17" s="36">
        <f>D3*C17</f>
        <v>76969</v>
      </c>
      <c r="E17" s="36">
        <f>E3*C17</f>
        <v>10000</v>
      </c>
      <c r="F17" s="36">
        <f>F3*C17</f>
        <v>25000</v>
      </c>
      <c r="G17" s="36">
        <f>G3*C17</f>
        <v>34100</v>
      </c>
      <c r="H17" s="36">
        <f>H3*C17</f>
        <v>0</v>
      </c>
      <c r="I17" s="36">
        <f>I3*C17</f>
        <v>30900</v>
      </c>
      <c r="J17" s="36">
        <f>J3*C17</f>
        <v>14800</v>
      </c>
      <c r="K17" s="36">
        <f>K3*C17</f>
        <v>23517</v>
      </c>
      <c r="L17" s="36">
        <f>SUM(D17:K17)</f>
        <v>215286</v>
      </c>
    </row>
    <row r="18" spans="1:12" ht="24.75" customHeight="1" thickBot="1">
      <c r="A18" s="145"/>
      <c r="B18" s="34" t="s">
        <v>33</v>
      </c>
      <c r="C18" s="35">
        <v>0.06</v>
      </c>
      <c r="D18" s="36">
        <f>D3*C18</f>
        <v>92363</v>
      </c>
      <c r="E18" s="36">
        <f>E3*C18</f>
        <v>12000</v>
      </c>
      <c r="F18" s="36">
        <f>F3*C18</f>
        <v>30000</v>
      </c>
      <c r="G18" s="36">
        <f>G3*C18</f>
        <v>40920</v>
      </c>
      <c r="H18" s="36">
        <f>H3*C18</f>
        <v>0</v>
      </c>
      <c r="I18" s="36">
        <f>I3*C18</f>
        <v>37080</v>
      </c>
      <c r="J18" s="36">
        <f>J3*C18</f>
        <v>17760</v>
      </c>
      <c r="K18" s="36">
        <f>K3*C18</f>
        <v>28221</v>
      </c>
      <c r="L18" s="36">
        <f>SUM(D18:K18)</f>
        <v>258344</v>
      </c>
    </row>
    <row r="19" spans="1:12" ht="24.75" customHeight="1" thickBot="1">
      <c r="A19" s="146"/>
      <c r="B19" s="34" t="s">
        <v>28</v>
      </c>
      <c r="C19" s="35">
        <v>0.05</v>
      </c>
      <c r="D19" s="36">
        <f>D3*C19</f>
        <v>76969</v>
      </c>
      <c r="E19" s="36">
        <f>E3*C19</f>
        <v>10000</v>
      </c>
      <c r="F19" s="36">
        <f>F3*C19</f>
        <v>25000</v>
      </c>
      <c r="G19" s="36">
        <f>G3*C19</f>
        <v>34100</v>
      </c>
      <c r="H19" s="36">
        <f>H3*C19</f>
        <v>0</v>
      </c>
      <c r="I19" s="36">
        <f>I3*C19</f>
        <v>30900</v>
      </c>
      <c r="J19" s="36">
        <f>J3*C19</f>
        <v>14800</v>
      </c>
      <c r="K19" s="36">
        <f>K3*C19</f>
        <v>23517</v>
      </c>
      <c r="L19" s="36">
        <f t="shared" si="0"/>
        <v>215286</v>
      </c>
    </row>
    <row r="20" spans="1:12" ht="24.75" customHeight="1" thickBot="1">
      <c r="A20" s="144" t="s">
        <v>34</v>
      </c>
      <c r="B20" s="34" t="s">
        <v>35</v>
      </c>
      <c r="C20" s="35">
        <v>0.08</v>
      </c>
      <c r="D20" s="36">
        <f>D3*C20</f>
        <v>123150</v>
      </c>
      <c r="E20" s="36">
        <f>E3*C20</f>
        <v>16000</v>
      </c>
      <c r="F20" s="36">
        <f>F3*C20</f>
        <v>40000</v>
      </c>
      <c r="G20" s="36">
        <f>G3*C20</f>
        <v>54560</v>
      </c>
      <c r="H20" s="36">
        <f>H3*C20</f>
        <v>0</v>
      </c>
      <c r="I20" s="36">
        <f>I3*C20</f>
        <v>49440</v>
      </c>
      <c r="J20" s="36">
        <f>J3*C20</f>
        <v>23680</v>
      </c>
      <c r="K20" s="36">
        <f>K3*C20</f>
        <v>37628</v>
      </c>
      <c r="L20" s="36">
        <f t="shared" si="0"/>
        <v>344458</v>
      </c>
    </row>
    <row r="21" spans="1:12" ht="24.75" customHeight="1" thickBot="1">
      <c r="A21" s="145"/>
      <c r="B21" s="34" t="s">
        <v>36</v>
      </c>
      <c r="C21" s="35">
        <v>0.1</v>
      </c>
      <c r="D21" s="36">
        <f>D3*C21</f>
        <v>153938</v>
      </c>
      <c r="E21" s="36">
        <f>E3*C21</f>
        <v>20000</v>
      </c>
      <c r="F21" s="36">
        <f>F3*C21</f>
        <v>50000</v>
      </c>
      <c r="G21" s="36">
        <f>G3*C21</f>
        <v>68200</v>
      </c>
      <c r="H21" s="36">
        <f>H3*C21</f>
        <v>0</v>
      </c>
      <c r="I21" s="36">
        <f>I3*C21</f>
        <v>61800</v>
      </c>
      <c r="J21" s="36">
        <f>J3*C21</f>
        <v>29600</v>
      </c>
      <c r="K21" s="36">
        <f>K3*C21</f>
        <v>47035</v>
      </c>
      <c r="L21" s="36">
        <f t="shared" si="0"/>
        <v>430573</v>
      </c>
    </row>
    <row r="22" spans="1:12" ht="24.75" customHeight="1" thickBot="1">
      <c r="A22" s="146"/>
      <c r="B22" s="34" t="s">
        <v>9</v>
      </c>
      <c r="C22" s="35">
        <f>SUM(C4:C21)</f>
        <v>1</v>
      </c>
      <c r="D22" s="37">
        <f>D3*C22</f>
        <v>1539381</v>
      </c>
      <c r="E22" s="37">
        <f>E3*C22</f>
        <v>200000</v>
      </c>
      <c r="F22" s="37">
        <f>F3*C22</f>
        <v>500000</v>
      </c>
      <c r="G22" s="37">
        <f>G3*C22</f>
        <v>682000</v>
      </c>
      <c r="H22" s="37">
        <f>H3*C22</f>
        <v>0</v>
      </c>
      <c r="I22" s="37">
        <f>I3*C22</f>
        <v>618000</v>
      </c>
      <c r="J22" s="37">
        <f>J3*C22</f>
        <v>296000</v>
      </c>
      <c r="K22" s="37">
        <f>K3*C22</f>
        <v>470349</v>
      </c>
      <c r="L22" s="37">
        <f t="shared" si="0"/>
        <v>4305730</v>
      </c>
    </row>
    <row r="23" spans="1:12" ht="24.75" customHeight="1">
      <c r="A23" s="155" t="s">
        <v>68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2" ht="16.5">
      <c r="A24" s="152" t="s">
        <v>94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 ht="16.5">
      <c r="A25" s="158" t="s">
        <v>70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ht="16.5">
      <c r="A26" s="156" t="s">
        <v>102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ht="16.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ht="16.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</sheetData>
  <sheetProtection/>
  <mergeCells count="10">
    <mergeCell ref="A23:L23"/>
    <mergeCell ref="A24:L24"/>
    <mergeCell ref="A25:L25"/>
    <mergeCell ref="A26:L28"/>
    <mergeCell ref="A1:L1"/>
    <mergeCell ref="A2:A3"/>
    <mergeCell ref="A4:A10"/>
    <mergeCell ref="A11:A14"/>
    <mergeCell ref="A15:A19"/>
    <mergeCell ref="A20:A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圖書館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</dc:creator>
  <cp:keywords/>
  <dc:description/>
  <cp:lastModifiedBy>User</cp:lastModifiedBy>
  <cp:lastPrinted>2017-09-13T09:20:53Z</cp:lastPrinted>
  <dcterms:created xsi:type="dcterms:W3CDTF">2006-10-23T08:02:52Z</dcterms:created>
  <dcterms:modified xsi:type="dcterms:W3CDTF">2023-04-21T03:56:10Z</dcterms:modified>
  <cp:category/>
  <cp:version/>
  <cp:contentType/>
  <cp:contentStatus/>
</cp:coreProperties>
</file>